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KYO\Downloads\documents\"/>
    </mc:Choice>
  </mc:AlternateContent>
  <bookViews>
    <workbookView xWindow="0" yWindow="0" windowWidth="20490" windowHeight="7620" firstSheet="1" activeTab="1"/>
  </bookViews>
  <sheets>
    <sheet name="سند 1" sheetId="1" state="hidden" r:id="rId1"/>
    <sheet name="سند حسابداری" sheetId="2" r:id="rId2"/>
    <sheet name="صورت وضعیت مالی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K13" i="2"/>
  <c r="E7" i="3" l="1"/>
  <c r="C146" i="2"/>
  <c r="B146" i="2"/>
  <c r="C138" i="2"/>
  <c r="B138" i="2"/>
  <c r="U90" i="2"/>
  <c r="U91" i="2" s="1"/>
  <c r="S93" i="2"/>
  <c r="AC32" i="2" s="1"/>
  <c r="R93" i="2"/>
  <c r="C127" i="2"/>
  <c r="B127" i="2"/>
  <c r="U93" i="2" l="1"/>
  <c r="AB32" i="2"/>
  <c r="AD32" i="2" s="1"/>
  <c r="U84" i="2"/>
  <c r="S86" i="2"/>
  <c r="AC30" i="2" s="1"/>
  <c r="R86" i="2"/>
  <c r="AB30" i="2" s="1"/>
  <c r="U78" i="2"/>
  <c r="U72" i="2"/>
  <c r="S80" i="2"/>
  <c r="AC37" i="2" s="1"/>
  <c r="R80" i="2"/>
  <c r="S74" i="2"/>
  <c r="AC36" i="2" s="1"/>
  <c r="R74" i="2"/>
  <c r="AB36" i="2" s="1"/>
  <c r="C112" i="2"/>
  <c r="B112" i="2"/>
  <c r="C119" i="2"/>
  <c r="B119" i="2"/>
  <c r="AE32" i="2" l="1"/>
  <c r="AE36" i="2"/>
  <c r="AE30" i="2"/>
  <c r="AD30" i="2"/>
  <c r="AD36" i="2"/>
  <c r="U80" i="2"/>
  <c r="AB37" i="2"/>
  <c r="U86" i="2"/>
  <c r="U74" i="2"/>
  <c r="U66" i="2"/>
  <c r="S68" i="2"/>
  <c r="AC35" i="2" s="1"/>
  <c r="R68" i="2"/>
  <c r="AB35" i="2" s="1"/>
  <c r="U47" i="2"/>
  <c r="S49" i="2"/>
  <c r="AC31" i="2" s="1"/>
  <c r="R49" i="2"/>
  <c r="AB31" i="2" s="1"/>
  <c r="U53" i="2"/>
  <c r="S55" i="2"/>
  <c r="AC33" i="2" s="1"/>
  <c r="C103" i="2"/>
  <c r="B103" i="2"/>
  <c r="S62" i="2"/>
  <c r="AC34" i="2" s="1"/>
  <c r="R62" i="2"/>
  <c r="AB34" i="2" s="1"/>
  <c r="U59" i="2"/>
  <c r="U60" i="2" s="1"/>
  <c r="R55" i="2"/>
  <c r="C89" i="2"/>
  <c r="B89" i="2"/>
  <c r="C96" i="2"/>
  <c r="B96" i="2"/>
  <c r="J100" i="2"/>
  <c r="AC14" i="2" s="1"/>
  <c r="I100" i="2"/>
  <c r="L96" i="2"/>
  <c r="L97" i="2" s="1"/>
  <c r="L98" i="2" s="1"/>
  <c r="C79" i="2"/>
  <c r="B79" i="2"/>
  <c r="AE35" i="2" l="1"/>
  <c r="AD35" i="2"/>
  <c r="U68" i="2"/>
  <c r="U49" i="2"/>
  <c r="L100" i="2"/>
  <c r="U55" i="2"/>
  <c r="AB33" i="2"/>
  <c r="U62" i="2"/>
  <c r="AB14" i="2"/>
  <c r="AE14" i="2" s="1"/>
  <c r="AE31" i="2"/>
  <c r="AE33" i="2"/>
  <c r="AD31" i="2"/>
  <c r="AD33" i="2"/>
  <c r="AE34" i="2"/>
  <c r="AD34" i="2"/>
  <c r="AE29" i="2"/>
  <c r="AD29" i="2"/>
  <c r="AE21" i="2"/>
  <c r="AD21" i="2"/>
  <c r="L57" i="2"/>
  <c r="L58" i="2" s="1"/>
  <c r="J92" i="2"/>
  <c r="AC13" i="2" s="1"/>
  <c r="I92" i="2"/>
  <c r="AB13" i="2" s="1"/>
  <c r="L90" i="2"/>
  <c r="C72" i="2"/>
  <c r="B72" i="2"/>
  <c r="AE37" i="2"/>
  <c r="AD37" i="2"/>
  <c r="AD14" i="2" l="1"/>
  <c r="L92" i="2"/>
  <c r="C65" i="2"/>
  <c r="B65" i="2"/>
  <c r="C58" i="2"/>
  <c r="B58" i="2"/>
  <c r="J86" i="2"/>
  <c r="AC20" i="2" s="1"/>
  <c r="I86" i="2"/>
  <c r="AB20" i="2" s="1"/>
  <c r="L84" i="2"/>
  <c r="C51" i="2"/>
  <c r="B51" i="2"/>
  <c r="S43" i="2"/>
  <c r="AC28" i="2" s="1"/>
  <c r="R43" i="2"/>
  <c r="AB28" i="2" s="1"/>
  <c r="C44" i="2"/>
  <c r="B44" i="2"/>
  <c r="C37" i="2"/>
  <c r="B37" i="2"/>
  <c r="S37" i="2"/>
  <c r="AC27" i="2" s="1"/>
  <c r="R37" i="2"/>
  <c r="AB27" i="2" s="1"/>
  <c r="U35" i="2"/>
  <c r="U36" i="2" s="1"/>
  <c r="S31" i="2"/>
  <c r="AC26" i="2" s="1"/>
  <c r="R31" i="2"/>
  <c r="AB26" i="2" s="1"/>
  <c r="U28" i="2"/>
  <c r="U29" i="2" s="1"/>
  <c r="S24" i="2"/>
  <c r="AC25" i="2" s="1"/>
  <c r="R24" i="2"/>
  <c r="AB25" i="2" s="1"/>
  <c r="U22" i="2"/>
  <c r="S18" i="2"/>
  <c r="AC24" i="2" s="1"/>
  <c r="R18" i="2"/>
  <c r="AB24" i="2" s="1"/>
  <c r="U14" i="2"/>
  <c r="U15" i="2" s="1"/>
  <c r="U16" i="2" s="1"/>
  <c r="U7" i="2"/>
  <c r="U8" i="2" s="1"/>
  <c r="L70" i="2"/>
  <c r="L71" i="2" s="1"/>
  <c r="S10" i="2"/>
  <c r="AC23" i="2" s="1"/>
  <c r="R10" i="2"/>
  <c r="AB23" i="2" s="1"/>
  <c r="J80" i="2"/>
  <c r="AC22" i="2" s="1"/>
  <c r="I80" i="2"/>
  <c r="AB22" i="2" s="1"/>
  <c r="L77" i="2"/>
  <c r="L78" i="2" s="1"/>
  <c r="J73" i="2"/>
  <c r="I73" i="2"/>
  <c r="AB19" i="2" s="1"/>
  <c r="J66" i="2"/>
  <c r="AC18" i="2" s="1"/>
  <c r="I66" i="2"/>
  <c r="AB18" i="2" s="1"/>
  <c r="L64" i="2"/>
  <c r="J60" i="2"/>
  <c r="I60" i="2"/>
  <c r="AB17" i="2" s="1"/>
  <c r="J53" i="2"/>
  <c r="AC16" i="2" s="1"/>
  <c r="I53" i="2"/>
  <c r="AB16" i="2" s="1"/>
  <c r="L51" i="2"/>
  <c r="J47" i="2"/>
  <c r="AC15" i="2" s="1"/>
  <c r="I47" i="2"/>
  <c r="AB15" i="2" s="1"/>
  <c r="L45" i="2"/>
  <c r="J41" i="2"/>
  <c r="AC12" i="2" s="1"/>
  <c r="I41" i="2"/>
  <c r="AB12" i="2" s="1"/>
  <c r="L39" i="2"/>
  <c r="J35" i="2"/>
  <c r="AC11" i="2" s="1"/>
  <c r="I35" i="2"/>
  <c r="L31" i="2"/>
  <c r="L32" i="2" s="1"/>
  <c r="L33" i="2" s="1"/>
  <c r="J27" i="2"/>
  <c r="AC10" i="2" s="1"/>
  <c r="I27" i="2"/>
  <c r="AB10" i="2" s="1"/>
  <c r="L24" i="2"/>
  <c r="L25" i="2" s="1"/>
  <c r="J20" i="2"/>
  <c r="AC9" i="2" s="1"/>
  <c r="I20" i="2"/>
  <c r="AB9" i="2" s="1"/>
  <c r="L17" i="2"/>
  <c r="L18" i="2" s="1"/>
  <c r="L7" i="2"/>
  <c r="L8" i="2" s="1"/>
  <c r="J13" i="2"/>
  <c r="AC8" i="2" s="1"/>
  <c r="I13" i="2"/>
  <c r="AB8" i="2" s="1"/>
  <c r="C30" i="2"/>
  <c r="B30" i="2"/>
  <c r="C23" i="2"/>
  <c r="B23" i="2"/>
  <c r="L9" i="2" l="1"/>
  <c r="L10" i="2" s="1"/>
  <c r="L11" i="2" s="1"/>
  <c r="AE12" i="2"/>
  <c r="AD12" i="2"/>
  <c r="AE20" i="2"/>
  <c r="AE26" i="2"/>
  <c r="AD27" i="2"/>
  <c r="AD28" i="2"/>
  <c r="AD20" i="2"/>
  <c r="AC19" i="2"/>
  <c r="AE19" i="2" s="1"/>
  <c r="L73" i="2"/>
  <c r="AC17" i="2"/>
  <c r="AC38" i="2" s="1"/>
  <c r="L60" i="2"/>
  <c r="AE23" i="2"/>
  <c r="AD24" i="2"/>
  <c r="AE25" i="2"/>
  <c r="AD26" i="2"/>
  <c r="AE27" i="2"/>
  <c r="AE28" i="2"/>
  <c r="AD8" i="2"/>
  <c r="AD9" i="2"/>
  <c r="AE10" i="2"/>
  <c r="AD15" i="2"/>
  <c r="AE16" i="2"/>
  <c r="AE18" i="2"/>
  <c r="AD22" i="2"/>
  <c r="AD23" i="2"/>
  <c r="AE24" i="2"/>
  <c r="AD25" i="2"/>
  <c r="AD13" i="2"/>
  <c r="AB11" i="2"/>
  <c r="AD11" i="2" s="1"/>
  <c r="AE13" i="2"/>
  <c r="AE8" i="2"/>
  <c r="AE9" i="2"/>
  <c r="AD10" i="2"/>
  <c r="AE15" i="2"/>
  <c r="AD16" i="2"/>
  <c r="AD18" i="2"/>
  <c r="AE22" i="2"/>
  <c r="L86" i="2"/>
  <c r="U43" i="2"/>
  <c r="U10" i="2"/>
  <c r="U24" i="2"/>
  <c r="U37" i="2"/>
  <c r="L35" i="2"/>
  <c r="L47" i="2"/>
  <c r="L80" i="2"/>
  <c r="U18" i="2"/>
  <c r="U31" i="2"/>
  <c r="L53" i="2"/>
  <c r="L66" i="2"/>
  <c r="L27" i="2"/>
  <c r="L41" i="2"/>
  <c r="L13" i="2"/>
  <c r="L20" i="2"/>
  <c r="C2" i="1"/>
  <c r="J53" i="1"/>
  <c r="N25" i="1"/>
  <c r="G20" i="1"/>
  <c r="N24" i="1"/>
  <c r="N13" i="1"/>
  <c r="C138" i="1"/>
  <c r="B138" i="1"/>
  <c r="N23" i="1"/>
  <c r="N12" i="1"/>
  <c r="C131" i="1"/>
  <c r="B131" i="1"/>
  <c r="N11" i="1"/>
  <c r="G19" i="1"/>
  <c r="C124" i="1"/>
  <c r="B124" i="1"/>
  <c r="N22" i="1"/>
  <c r="G30" i="1"/>
  <c r="G18" i="1"/>
  <c r="C117" i="1"/>
  <c r="B117" i="1"/>
  <c r="G17" i="1"/>
  <c r="J29" i="1"/>
  <c r="G29" i="1"/>
  <c r="C110" i="1"/>
  <c r="B110" i="1"/>
  <c r="N10" i="1"/>
  <c r="G16" i="1"/>
  <c r="C102" i="1"/>
  <c r="B102" i="1"/>
  <c r="G15" i="1"/>
  <c r="G52" i="1"/>
  <c r="J51" i="1"/>
  <c r="J52" i="1" s="1"/>
  <c r="G51" i="1"/>
  <c r="C95" i="1"/>
  <c r="B95" i="1"/>
  <c r="N21" i="1"/>
  <c r="G14" i="1"/>
  <c r="C88" i="1"/>
  <c r="B88" i="1"/>
  <c r="G28" i="1"/>
  <c r="C81" i="1"/>
  <c r="B81" i="1"/>
  <c r="N9" i="1"/>
  <c r="G13" i="1"/>
  <c r="C74" i="1"/>
  <c r="B74" i="1"/>
  <c r="N20" i="1"/>
  <c r="G12" i="1"/>
  <c r="G11" i="1"/>
  <c r="G50" i="1"/>
  <c r="C67" i="1"/>
  <c r="B67" i="1"/>
  <c r="I53" i="1"/>
  <c r="H53" i="1"/>
  <c r="C60" i="1"/>
  <c r="B60" i="1"/>
  <c r="Q8" i="1"/>
  <c r="Q9" i="1" s="1"/>
  <c r="Q10" i="1" s="1"/>
  <c r="Q11" i="1" s="1"/>
  <c r="Q12" i="1" s="1"/>
  <c r="Q13" i="1" s="1"/>
  <c r="N8" i="1"/>
  <c r="G10" i="1"/>
  <c r="G45" i="1"/>
  <c r="I46" i="1"/>
  <c r="H46" i="1"/>
  <c r="G9" i="1"/>
  <c r="N7" i="1"/>
  <c r="G40" i="1"/>
  <c r="P14" i="1"/>
  <c r="O14" i="1"/>
  <c r="I41" i="1"/>
  <c r="H41" i="1"/>
  <c r="C53" i="1"/>
  <c r="B53" i="1"/>
  <c r="AE11" i="2" l="1"/>
  <c r="AD19" i="2"/>
  <c r="AE17" i="2"/>
  <c r="AD17" i="2"/>
  <c r="AD38" i="2" s="1"/>
  <c r="AB38" i="2"/>
  <c r="Q14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G8" i="1"/>
  <c r="G27" i="1"/>
  <c r="C46" i="1"/>
  <c r="B46" i="1"/>
  <c r="C38" i="1"/>
  <c r="B38" i="1"/>
  <c r="J26" i="1"/>
  <c r="J27" i="1" s="1"/>
  <c r="G35" i="1"/>
  <c r="G26" i="1"/>
  <c r="I36" i="1"/>
  <c r="H36" i="1"/>
  <c r="Q19" i="1"/>
  <c r="Q20" i="1" s="1"/>
  <c r="Q21" i="1" s="1"/>
  <c r="Q22" i="1" s="1"/>
  <c r="Q23" i="1" s="1"/>
  <c r="Q24" i="1" s="1"/>
  <c r="Q25" i="1" s="1"/>
  <c r="N19" i="1"/>
  <c r="G25" i="1"/>
  <c r="I31" i="1"/>
  <c r="H31" i="1"/>
  <c r="N18" i="1"/>
  <c r="P26" i="1"/>
  <c r="O26" i="1"/>
  <c r="C30" i="1"/>
  <c r="B30" i="1"/>
  <c r="I21" i="1"/>
  <c r="H21" i="1"/>
  <c r="G7" i="1"/>
  <c r="C23" i="1"/>
  <c r="B23" i="1"/>
  <c r="C16" i="1"/>
  <c r="B16" i="1"/>
  <c r="C9" i="1"/>
  <c r="B9" i="1"/>
  <c r="AE38" i="2" l="1"/>
  <c r="J21" i="1"/>
  <c r="A2" i="1" s="1"/>
  <c r="J31" i="1"/>
  <c r="Q26" i="1"/>
</calcChain>
</file>

<file path=xl/sharedStrings.xml><?xml version="1.0" encoding="utf-8"?>
<sst xmlns="http://schemas.openxmlformats.org/spreadsheetml/2006/main" count="855" uniqueCount="128">
  <si>
    <t>دارایی</t>
  </si>
  <si>
    <t>=</t>
  </si>
  <si>
    <t>بدهی</t>
  </si>
  <si>
    <t>+</t>
  </si>
  <si>
    <t>سرمایه</t>
  </si>
  <si>
    <t>سند حسابداری</t>
  </si>
  <si>
    <t>شرح</t>
  </si>
  <si>
    <t>راست</t>
  </si>
  <si>
    <t>چپ</t>
  </si>
  <si>
    <t>جمع</t>
  </si>
  <si>
    <t>بانک</t>
  </si>
  <si>
    <t>ردیف</t>
  </si>
  <si>
    <t>تاریخ</t>
  </si>
  <si>
    <t>زیاد</t>
  </si>
  <si>
    <t>کم</t>
  </si>
  <si>
    <t>مانده</t>
  </si>
  <si>
    <t>واریز وجه برای تاسیس شرکت در تاریخ 1/1</t>
  </si>
  <si>
    <t>صندوق</t>
  </si>
  <si>
    <t>واریز به صندوق شرکت توسط آقای علوی در تاریخ 1/2</t>
  </si>
  <si>
    <t>وسایط نقلیه</t>
  </si>
  <si>
    <t>خرید یک خودرو دنا در تاریخ 1/3</t>
  </si>
  <si>
    <t>واریز مابقی وجه به حساب بانک در تاریخ 1/4</t>
  </si>
  <si>
    <t>ساختمان</t>
  </si>
  <si>
    <t>خرید ساختمان به صورت نقد و نسیه در تاریخ1/5</t>
  </si>
  <si>
    <t>زمین</t>
  </si>
  <si>
    <t>خرید زمین به صورت نقد و نسیه در تاریخ 1/6</t>
  </si>
  <si>
    <t>اثاثه و ملزومات</t>
  </si>
  <si>
    <t>اثاثه</t>
  </si>
  <si>
    <t>خرید اثاثه به صورت نقد در تاریخ 1/12</t>
  </si>
  <si>
    <t>پرداخت هزینه نظافت در تاریخ 1/15</t>
  </si>
  <si>
    <t>پرداخت بدهی بابت خرید ساختمان در تاریخ 1/18</t>
  </si>
  <si>
    <t>استرداد صندلی و درافت وجه در تاریخ 1/23</t>
  </si>
  <si>
    <t>پرداخت حقوق آقای رحیمی در تاریخ 1/31</t>
  </si>
  <si>
    <t>فروش صندلی های مازاد در تاریخ 2/4</t>
  </si>
  <si>
    <t>پرداخت مابقی بدهی ساختمان در تاریخ 2/6</t>
  </si>
  <si>
    <t>واریز کل مبلغ صندوق به بانک در تاریخ 2/8</t>
  </si>
  <si>
    <t>دریافت وجه از دانشجویان جهت آموزش در تاریخ 2/15</t>
  </si>
  <si>
    <t>پرداخت بدهی بابت زمین در تاریخ 2/20</t>
  </si>
  <si>
    <t>جریمه پرداخت دیرکرد بدهی در تاریخ 2/25</t>
  </si>
  <si>
    <t>محاسبه حقوق آقای رحیمی در تاریخ 2/31</t>
  </si>
  <si>
    <t>برداشت آقای علوی در تاریخ 3/1</t>
  </si>
  <si>
    <t>بدهکار</t>
  </si>
  <si>
    <t>بستانکار</t>
  </si>
  <si>
    <t>تنخواه گردان</t>
  </si>
  <si>
    <t>حساب های دریافتنی</t>
  </si>
  <si>
    <t>اسناد دریافتنی</t>
  </si>
  <si>
    <t>استهلاک انباشته ساختمان</t>
  </si>
  <si>
    <t>استهلاک انباشته وسایط نقلیه</t>
  </si>
  <si>
    <t>سرمایه گذاری در بورس</t>
  </si>
  <si>
    <t>حساب های پرداختنی</t>
  </si>
  <si>
    <t>اسناد پرداختنی</t>
  </si>
  <si>
    <t>سپرده اجاره دریافتی</t>
  </si>
  <si>
    <t>اسناد پرداختنی بلند مدت</t>
  </si>
  <si>
    <t>ماهیت</t>
  </si>
  <si>
    <t>بابت سند افتتاحیه در تاریخ 1/1</t>
  </si>
  <si>
    <t>بد</t>
  </si>
  <si>
    <t>بس</t>
  </si>
  <si>
    <t>تغییر مدت چک بلند مدت به کوتاه مدت در تاریخ 1/1</t>
  </si>
  <si>
    <t>تغییر مدت چک بلند مدت</t>
  </si>
  <si>
    <t>انتقال وجه از صندوق به بانک در تاریخ  1/14</t>
  </si>
  <si>
    <t>سرمایه گذاری مجدد</t>
  </si>
  <si>
    <t>آورده اثاثه توسط آقای علوی در تاریخ 1/17</t>
  </si>
  <si>
    <t>اصلاح سند در تاریخ 1/21</t>
  </si>
  <si>
    <t>تراز</t>
  </si>
  <si>
    <t>گردش</t>
  </si>
  <si>
    <t>نام حساب</t>
  </si>
  <si>
    <t>پیش پرداخت بیمه</t>
  </si>
  <si>
    <t>بیمه یکساله وسایط نقلیه در تاریخ 1/25</t>
  </si>
  <si>
    <t>دارایی های جاری</t>
  </si>
  <si>
    <t>نقدینگی</t>
  </si>
  <si>
    <t>دارایی های غیر جاری</t>
  </si>
  <si>
    <t>ملزومات</t>
  </si>
  <si>
    <t>طلب ها</t>
  </si>
  <si>
    <t>موجودی انبار</t>
  </si>
  <si>
    <t>استهلاک انباشته اثاثه و منسوبات</t>
  </si>
  <si>
    <t>اثاثه و منسوبات</t>
  </si>
  <si>
    <t>دارایی های ثابت مشهود</t>
  </si>
  <si>
    <t>سایر دارایی ها</t>
  </si>
  <si>
    <t>قرض ها</t>
  </si>
  <si>
    <t>بدهی های جاری</t>
  </si>
  <si>
    <t>بدهی های غیر جاری</t>
  </si>
  <si>
    <t>قرض های بلند مدت</t>
  </si>
  <si>
    <t>برداشت</t>
  </si>
  <si>
    <t>درآمد</t>
  </si>
  <si>
    <t>درآمد اجاره</t>
  </si>
  <si>
    <t>هزینه</t>
  </si>
  <si>
    <t>هزینه سوخت</t>
  </si>
  <si>
    <t>هزینه تعمیر و نگهداری</t>
  </si>
  <si>
    <t>خرید ملزومات در تاریخ 1/26</t>
  </si>
  <si>
    <t>سر رسید چک پرداختنی  شماره 726 در تاریخ 1/28</t>
  </si>
  <si>
    <t>صورت خلاصه شماره 1 آقای حسینی در تاریخ  1/29</t>
  </si>
  <si>
    <t>درآمد اجاره تحقق نیافته در تاریخ 1/31</t>
  </si>
  <si>
    <t>هزینه ملزومات</t>
  </si>
  <si>
    <t>اصلاح مانده ملزومات در تاریخ 1/31</t>
  </si>
  <si>
    <t>هزینه استهلاک ساختمان</t>
  </si>
  <si>
    <t>هزینه استهلاک وسایط</t>
  </si>
  <si>
    <t>استهلاک انباشته وسایط</t>
  </si>
  <si>
    <t>محاسبه استهلاک در تاریخ 1/31</t>
  </si>
  <si>
    <t>هزینه استهلاک وسایط نقلیه</t>
  </si>
  <si>
    <t>سود و (زیان) سرمایه گذاری در بورس</t>
  </si>
  <si>
    <t>سرمایه گذاری</t>
  </si>
  <si>
    <t>سود و (زیان)</t>
  </si>
  <si>
    <t>محاسبه سود و (زیان) سرمایه گذاری در بورس در تاریخ 1/31</t>
  </si>
  <si>
    <t>بستن حساب های درآمدی به سود و زیان در تاریخ 1/31</t>
  </si>
  <si>
    <t>بستن حساب های هزینهبه سود و زیان در تاریخ 1/31</t>
  </si>
  <si>
    <t>بستن حساب های هزینه به سود و زیان در تاریخ 1/31</t>
  </si>
  <si>
    <t>سود و(زیان)</t>
  </si>
  <si>
    <t>بستن حساب های سرمایه ای در تاریخ 1/31</t>
  </si>
  <si>
    <t>بهیاران تمیز</t>
  </si>
  <si>
    <t>صورت سود و زیان</t>
  </si>
  <si>
    <t>تا تاریخ 1401/01/31</t>
  </si>
  <si>
    <t>در آمد ها :</t>
  </si>
  <si>
    <t>جمع در آمد ها</t>
  </si>
  <si>
    <t>هزینه ها :</t>
  </si>
  <si>
    <t>جمع هزینه ها :</t>
  </si>
  <si>
    <t>(1081646)</t>
  </si>
  <si>
    <t>(581646)</t>
  </si>
  <si>
    <t>صورت سرمایه</t>
  </si>
  <si>
    <t>سرمایه گذاری اول دوره :</t>
  </si>
  <si>
    <t>سرمایه گذاری مجدد :</t>
  </si>
  <si>
    <t>برداشت :</t>
  </si>
  <si>
    <t>سود و (زیان) :</t>
  </si>
  <si>
    <t>صورت وضعیت مالی (ترازنامه)</t>
  </si>
  <si>
    <t>دارایی های جاری :</t>
  </si>
  <si>
    <t>دارایی های غیر جاری :</t>
  </si>
  <si>
    <t xml:space="preserve">بهای تمام شده </t>
  </si>
  <si>
    <t>استهلاک انباشته</t>
  </si>
  <si>
    <t>(1046712)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</si>
</sst>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-_ ;_ * #,##0.00\-_ ;_ * &quot;-&quot;??_-_ ;_ @_ "/>
    <numFmt numFmtId="164" formatCode="_ * #,##0_-_ ;_ * #,##0\-_ ;_ * &quot;-&quot;??_-_ ;_ @_ 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1"/>
      <color theme="1"/>
      <name val="2  Elham"/>
      <charset val="178"/>
    </font>
    <font>
      <sz val="11"/>
      <color theme="1"/>
      <name val="2  Homa"/>
      <charset val="178"/>
    </font>
    <font>
      <sz val="12"/>
      <color theme="1"/>
      <name val="2  Homa"/>
      <charset val="178"/>
    </font>
    <font>
      <sz val="11"/>
      <color theme="1"/>
      <name val="2  Koodak"/>
      <charset val="178"/>
    </font>
    <font>
      <sz val="11"/>
      <color theme="1"/>
      <name val="2  Titr"/>
      <charset val="178"/>
    </font>
    <font>
      <sz val="12"/>
      <color theme="1"/>
      <name val="2  Titr"/>
      <charset val="178"/>
    </font>
    <font>
      <sz val="10"/>
      <color theme="1"/>
      <name val="2  Koodak"/>
      <charset val="178"/>
    </font>
    <font>
      <sz val="10"/>
      <color theme="1"/>
      <name val="2  Homa"/>
      <charset val="178"/>
    </font>
    <font>
      <sz val="9"/>
      <color theme="1"/>
      <name val="2  Homa"/>
      <charset val="178"/>
    </font>
    <font>
      <sz val="8"/>
      <color theme="1"/>
      <name val="2  Koodak"/>
      <charset val="178"/>
    </font>
    <font>
      <sz val="22"/>
      <color theme="1"/>
      <name val="Calibri"/>
      <family val="2"/>
      <charset val="178"/>
      <scheme val="minor"/>
    </font>
    <font>
      <sz val="9"/>
      <color theme="1"/>
      <name val="2  Koodak"/>
      <charset val="178"/>
    </font>
    <font>
      <sz val="12"/>
      <color theme="1"/>
      <name val="2  Mehr"/>
      <charset val="178"/>
    </font>
    <font>
      <sz val="12"/>
      <color theme="1"/>
      <name val="2  Koodak"/>
      <charset val="178"/>
    </font>
    <font>
      <sz val="12"/>
      <color theme="1"/>
      <name val="B Titr"/>
      <charset val="178"/>
    </font>
    <font>
      <sz val="16"/>
      <color theme="1"/>
      <name val="2  Mehr"/>
      <charset val="178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sz val="14"/>
      <color theme="1"/>
      <name val="B Koodak"/>
      <charset val="178"/>
    </font>
    <font>
      <sz val="20"/>
      <color theme="1"/>
      <name val="2  Koodak"/>
      <charset val="178"/>
    </font>
    <font>
      <sz val="22"/>
      <color theme="1"/>
      <name val="2  Titr"/>
      <charset val="178"/>
    </font>
    <font>
      <sz val="16"/>
      <color theme="1"/>
      <name val="2  Titr"/>
      <charset val="178"/>
    </font>
    <font>
      <sz val="16"/>
      <color theme="1"/>
      <name val="2  Koodak"/>
      <charset val="178"/>
    </font>
    <font>
      <sz val="14"/>
      <color theme="1"/>
      <name val="2  Koodak"/>
      <charset val="178"/>
    </font>
    <font>
      <sz val="10"/>
      <color theme="1"/>
      <name val="2  Titr"/>
      <charset val="178"/>
    </font>
    <font>
      <sz val="36"/>
      <name val="2  Titr"/>
      <charset val="178"/>
    </font>
    <font>
      <sz val="12"/>
      <color theme="1"/>
      <name val="B Koodak"/>
      <charset val="178"/>
    </font>
    <font>
      <sz val="11"/>
      <color theme="1"/>
      <name val="B Koodak"/>
      <charset val="178"/>
    </font>
    <font>
      <b/>
      <u/>
      <sz val="14"/>
      <color theme="1"/>
      <name val="2  Koodak"/>
      <charset val="178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899FF"/>
        <bgColor indexed="64"/>
      </patternFill>
    </fill>
    <fill>
      <patternFill patternType="solid">
        <fgColor rgb="FF73FD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BFE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D5F5F"/>
        <bgColor indexed="64"/>
      </patternFill>
    </fill>
    <fill>
      <patternFill patternType="solid">
        <fgColor rgb="FF6265EC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164" fontId="17" fillId="6" borderId="1" xfId="1" applyNumberFormat="1" applyFont="1" applyFill="1" applyBorder="1" applyAlignment="1">
      <alignment horizontal="center" vertical="center"/>
    </xf>
    <xf numFmtId="164" fontId="17" fillId="6" borderId="12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6" fillId="0" borderId="12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0" fillId="13" borderId="1" xfId="0" applyFont="1" applyFill="1" applyBorder="1" applyAlignment="1">
      <alignment horizontal="center"/>
    </xf>
    <xf numFmtId="49" fontId="20" fillId="13" borderId="11" xfId="0" applyNumberFormat="1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49" fontId="20" fillId="13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4" fontId="20" fillId="6" borderId="16" xfId="1" applyNumberFormat="1" applyFont="1" applyFill="1" applyBorder="1" applyAlignment="1">
      <alignment horizontal="center" vertical="center"/>
    </xf>
    <xf numFmtId="164" fontId="20" fillId="6" borderId="17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49" fontId="20" fillId="14" borderId="4" xfId="0" applyNumberFormat="1" applyFont="1" applyFill="1" applyBorder="1" applyAlignment="1">
      <alignment horizontal="center" vertical="center"/>
    </xf>
    <xf numFmtId="0" fontId="20" fillId="14" borderId="12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 vertical="center"/>
    </xf>
    <xf numFmtId="164" fontId="21" fillId="0" borderId="12" xfId="1" applyNumberFormat="1" applyFont="1" applyBorder="1" applyAlignment="1">
      <alignment horizontal="center" vertical="center"/>
    </xf>
    <xf numFmtId="164" fontId="0" fillId="0" borderId="0" xfId="1" applyNumberFormat="1" applyFont="1"/>
    <xf numFmtId="164" fontId="21" fillId="0" borderId="29" xfId="1" applyNumberFormat="1" applyFont="1" applyBorder="1" applyAlignment="1">
      <alignment horizontal="center" vertical="center"/>
    </xf>
    <xf numFmtId="0" fontId="20" fillId="14" borderId="4" xfId="0" applyFont="1" applyFill="1" applyBorder="1" applyAlignment="1">
      <alignment horizontal="center"/>
    </xf>
    <xf numFmtId="0" fontId="20" fillId="14" borderId="30" xfId="0" applyFont="1" applyFill="1" applyBorder="1" applyAlignment="1">
      <alignment horizontal="center"/>
    </xf>
    <xf numFmtId="164" fontId="21" fillId="0" borderId="4" xfId="1" applyNumberFormat="1" applyFont="1" applyBorder="1" applyAlignment="1">
      <alignment horizontal="center" vertical="center"/>
    </xf>
    <xf numFmtId="164" fontId="21" fillId="17" borderId="4" xfId="1" applyNumberFormat="1" applyFont="1" applyFill="1" applyBorder="1" applyAlignment="1">
      <alignment horizontal="center" vertical="center"/>
    </xf>
    <xf numFmtId="164" fontId="21" fillId="17" borderId="2" xfId="1" applyNumberFormat="1" applyFont="1" applyFill="1" applyBorder="1" applyAlignment="1">
      <alignment horizontal="center" vertical="center"/>
    </xf>
    <xf numFmtId="164" fontId="21" fillId="17" borderId="30" xfId="1" applyNumberFormat="1" applyFont="1" applyFill="1" applyBorder="1" applyAlignment="1">
      <alignment horizontal="center" vertical="center"/>
    </xf>
    <xf numFmtId="164" fontId="21" fillId="18" borderId="28" xfId="1" applyNumberFormat="1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164" fontId="21" fillId="18" borderId="12" xfId="1" applyNumberFormat="1" applyFont="1" applyFill="1" applyBorder="1" applyAlignment="1">
      <alignment horizontal="center" vertical="center"/>
    </xf>
    <xf numFmtId="0" fontId="27" fillId="20" borderId="36" xfId="0" applyFont="1" applyFill="1" applyBorder="1"/>
    <xf numFmtId="0" fontId="6" fillId="2" borderId="36" xfId="0" applyFont="1" applyFill="1" applyBorder="1" applyAlignment="1">
      <alignment horizontal="center" vertical="center"/>
    </xf>
    <xf numFmtId="164" fontId="21" fillId="18" borderId="49" xfId="1" applyNumberFormat="1" applyFont="1" applyFill="1" applyBorder="1" applyAlignment="1">
      <alignment horizontal="center" vertical="center"/>
    </xf>
    <xf numFmtId="164" fontId="21" fillId="18" borderId="48" xfId="1" applyNumberFormat="1" applyFont="1" applyFill="1" applyBorder="1" applyAlignment="1">
      <alignment horizontal="center" vertical="center"/>
    </xf>
    <xf numFmtId="164" fontId="21" fillId="17" borderId="44" xfId="1" applyNumberFormat="1" applyFont="1" applyFill="1" applyBorder="1" applyAlignment="1">
      <alignment horizontal="center" vertical="center"/>
    </xf>
    <xf numFmtId="164" fontId="21" fillId="17" borderId="50" xfId="1" applyNumberFormat="1" applyFont="1" applyFill="1" applyBorder="1" applyAlignment="1">
      <alignment horizontal="center" vertical="center"/>
    </xf>
    <xf numFmtId="164" fontId="21" fillId="17" borderId="52" xfId="1" applyNumberFormat="1" applyFont="1" applyFill="1" applyBorder="1" applyAlignment="1">
      <alignment horizontal="center" vertical="center"/>
    </xf>
    <xf numFmtId="164" fontId="21" fillId="17" borderId="51" xfId="1" applyNumberFormat="1" applyFont="1" applyFill="1" applyBorder="1" applyAlignment="1">
      <alignment horizontal="center" vertical="center"/>
    </xf>
    <xf numFmtId="164" fontId="21" fillId="0" borderId="44" xfId="1" applyNumberFormat="1" applyFont="1" applyBorder="1" applyAlignment="1">
      <alignment horizontal="center" vertical="center"/>
    </xf>
    <xf numFmtId="164" fontId="21" fillId="0" borderId="53" xfId="1" applyNumberFormat="1" applyFont="1" applyBorder="1" applyAlignment="1">
      <alignment horizontal="center" vertical="center"/>
    </xf>
    <xf numFmtId="164" fontId="21" fillId="0" borderId="54" xfId="1" applyNumberFormat="1" applyFont="1" applyBorder="1" applyAlignment="1">
      <alignment horizontal="center" vertical="center"/>
    </xf>
    <xf numFmtId="164" fontId="21" fillId="0" borderId="48" xfId="1" applyNumberFormat="1" applyFont="1" applyBorder="1" applyAlignment="1">
      <alignment horizontal="center" vertical="center"/>
    </xf>
    <xf numFmtId="0" fontId="26" fillId="21" borderId="45" xfId="0" applyFont="1" applyFill="1" applyBorder="1" applyAlignment="1">
      <alignment horizontal="center" vertical="center"/>
    </xf>
    <xf numFmtId="164" fontId="21" fillId="17" borderId="40" xfId="1" applyNumberFormat="1" applyFont="1" applyFill="1" applyBorder="1" applyAlignment="1">
      <alignment horizontal="center" vertical="center"/>
    </xf>
    <xf numFmtId="164" fontId="21" fillId="17" borderId="56" xfId="1" applyNumberFormat="1" applyFont="1" applyFill="1" applyBorder="1" applyAlignment="1">
      <alignment horizontal="center" vertical="center"/>
    </xf>
    <xf numFmtId="164" fontId="21" fillId="0" borderId="58" xfId="1" applyNumberFormat="1" applyFont="1" applyBorder="1" applyAlignment="1">
      <alignment horizontal="center" vertical="center"/>
    </xf>
    <xf numFmtId="164" fontId="21" fillId="0" borderId="57" xfId="1" applyNumberFormat="1" applyFont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164" fontId="19" fillId="6" borderId="15" xfId="1" applyNumberFormat="1" applyFont="1" applyFill="1" applyBorder="1" applyAlignment="1">
      <alignment horizontal="center" vertical="center"/>
    </xf>
    <xf numFmtId="164" fontId="19" fillId="6" borderId="32" xfId="1" applyNumberFormat="1" applyFont="1" applyFill="1" applyBorder="1" applyAlignment="1">
      <alignment horizontal="center" vertical="center"/>
    </xf>
    <xf numFmtId="164" fontId="19" fillId="6" borderId="17" xfId="1" applyNumberFormat="1" applyFont="1" applyFill="1" applyBorder="1" applyAlignment="1">
      <alignment horizontal="center" vertical="center"/>
    </xf>
    <xf numFmtId="164" fontId="16" fillId="0" borderId="4" xfId="1" applyNumberFormat="1" applyFont="1" applyBorder="1" applyAlignment="1">
      <alignment horizontal="center" vertical="center"/>
    </xf>
    <xf numFmtId="0" fontId="17" fillId="11" borderId="59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164" fontId="21" fillId="18" borderId="1" xfId="1" applyNumberFormat="1" applyFont="1" applyFill="1" applyBorder="1" applyAlignment="1">
      <alignment horizontal="center" vertical="center"/>
    </xf>
    <xf numFmtId="164" fontId="29" fillId="18" borderId="1" xfId="1" applyNumberFormat="1" applyFont="1" applyFill="1" applyBorder="1" applyAlignment="1">
      <alignment horizontal="center" vertical="center"/>
    </xf>
    <xf numFmtId="164" fontId="30" fillId="18" borderId="1" xfId="1" applyNumberFormat="1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/>
    <xf numFmtId="164" fontId="29" fillId="18" borderId="0" xfId="1" applyNumberFormat="1" applyFont="1" applyFill="1" applyBorder="1" applyAlignment="1">
      <alignment horizontal="left" vertical="center"/>
    </xf>
    <xf numFmtId="164" fontId="16" fillId="18" borderId="61" xfId="1" applyNumberFormat="1" applyFont="1" applyFill="1" applyBorder="1"/>
    <xf numFmtId="0" fontId="16" fillId="18" borderId="0" xfId="0" applyFont="1" applyFill="1" applyBorder="1"/>
    <xf numFmtId="164" fontId="16" fillId="18" borderId="0" xfId="1" applyNumberFormat="1" applyFont="1" applyFill="1" applyBorder="1"/>
    <xf numFmtId="49" fontId="16" fillId="18" borderId="0" xfId="1" applyNumberFormat="1" applyFont="1" applyFill="1" applyBorder="1"/>
    <xf numFmtId="49" fontId="16" fillId="18" borderId="62" xfId="0" applyNumberFormat="1" applyFont="1" applyFill="1" applyBorder="1"/>
    <xf numFmtId="0" fontId="6" fillId="18" borderId="65" xfId="0" applyFont="1" applyFill="1" applyBorder="1"/>
    <xf numFmtId="0" fontId="6" fillId="18" borderId="67" xfId="0" applyFont="1" applyFill="1" applyBorder="1"/>
    <xf numFmtId="0" fontId="16" fillId="18" borderId="66" xfId="0" applyFont="1" applyFill="1" applyBorder="1"/>
    <xf numFmtId="0" fontId="6" fillId="18" borderId="68" xfId="0" applyFont="1" applyFill="1" applyBorder="1"/>
    <xf numFmtId="0" fontId="6" fillId="18" borderId="61" xfId="0" applyFont="1" applyFill="1" applyBorder="1"/>
    <xf numFmtId="0" fontId="6" fillId="18" borderId="69" xfId="0" applyFont="1" applyFill="1" applyBorder="1"/>
    <xf numFmtId="0" fontId="6" fillId="18" borderId="0" xfId="0" applyFont="1" applyFill="1" applyBorder="1"/>
    <xf numFmtId="0" fontId="6" fillId="18" borderId="67" xfId="0" applyFont="1" applyFill="1" applyBorder="1" applyAlignment="1">
      <alignment vertical="center"/>
    </xf>
    <xf numFmtId="0" fontId="6" fillId="0" borderId="0" xfId="0" applyFont="1" applyBorder="1"/>
    <xf numFmtId="0" fontId="6" fillId="18" borderId="63" xfId="0" applyFont="1" applyFill="1" applyBorder="1"/>
    <xf numFmtId="0" fontId="6" fillId="18" borderId="66" xfId="0" applyFont="1" applyFill="1" applyBorder="1"/>
    <xf numFmtId="0" fontId="6" fillId="18" borderId="0" xfId="0" applyFont="1" applyFill="1" applyBorder="1" applyAlignment="1">
      <alignment vertical="center"/>
    </xf>
    <xf numFmtId="0" fontId="6" fillId="18" borderId="0" xfId="0" applyFont="1" applyFill="1" applyBorder="1" applyAlignment="1">
      <alignment horizontal="center" vertical="center"/>
    </xf>
    <xf numFmtId="164" fontId="30" fillId="0" borderId="0" xfId="1" applyNumberFormat="1" applyFont="1" applyBorder="1" applyAlignment="1">
      <alignment horizontal="center" vertical="center"/>
    </xf>
    <xf numFmtId="0" fontId="31" fillId="0" borderId="0" xfId="0" applyFont="1"/>
    <xf numFmtId="49" fontId="6" fillId="0" borderId="0" xfId="0" applyNumberFormat="1" applyFont="1"/>
    <xf numFmtId="2" fontId="30" fillId="0" borderId="0" xfId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30" fillId="0" borderId="67" xfId="1" applyNumberFormat="1" applyFont="1" applyBorder="1" applyAlignment="1">
      <alignment horizontal="center" vertical="center"/>
    </xf>
    <xf numFmtId="0" fontId="6" fillId="0" borderId="67" xfId="0" applyFont="1" applyBorder="1"/>
    <xf numFmtId="0" fontId="6" fillId="0" borderId="65" xfId="0" applyFont="1" applyBorder="1"/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5" fillId="10" borderId="6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9" borderId="7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24" fillId="13" borderId="1" xfId="0" applyFont="1" applyFill="1" applyBorder="1" applyAlignment="1">
      <alignment horizontal="center" vertical="center"/>
    </xf>
    <xf numFmtId="0" fontId="23" fillId="24" borderId="1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/>
    </xf>
    <xf numFmtId="0" fontId="18" fillId="9" borderId="8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20" fillId="6" borderId="27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49" fontId="20" fillId="14" borderId="3" xfId="0" applyNumberFormat="1" applyFont="1" applyFill="1" applyBorder="1" applyAlignment="1">
      <alignment horizontal="center" vertical="center"/>
    </xf>
    <xf numFmtId="0" fontId="20" fillId="14" borderId="31" xfId="0" applyFont="1" applyFill="1" applyBorder="1" applyAlignment="1">
      <alignment horizontal="center"/>
    </xf>
    <xf numFmtId="0" fontId="20" fillId="14" borderId="28" xfId="0" applyFont="1" applyFill="1" applyBorder="1" applyAlignment="1">
      <alignment horizontal="center"/>
    </xf>
    <xf numFmtId="0" fontId="18" fillId="12" borderId="33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18" fillId="12" borderId="10" xfId="0" applyFont="1" applyFill="1" applyBorder="1" applyAlignment="1">
      <alignment horizontal="center"/>
    </xf>
    <xf numFmtId="49" fontId="20" fillId="14" borderId="34" xfId="0" applyNumberFormat="1" applyFont="1" applyFill="1" applyBorder="1" applyAlignment="1">
      <alignment horizontal="center" vertical="center"/>
    </xf>
    <xf numFmtId="49" fontId="20" fillId="14" borderId="35" xfId="0" applyNumberFormat="1" applyFont="1" applyFill="1" applyBorder="1" applyAlignment="1">
      <alignment horizontal="center" vertical="center"/>
    </xf>
    <xf numFmtId="0" fontId="25" fillId="20" borderId="36" xfId="0" applyFont="1" applyFill="1" applyBorder="1" applyAlignment="1">
      <alignment horizontal="center" vertical="center"/>
    </xf>
    <xf numFmtId="0" fontId="25" fillId="20" borderId="37" xfId="0" applyFont="1" applyFill="1" applyBorder="1" applyAlignment="1">
      <alignment horizontal="center" vertical="center"/>
    </xf>
    <xf numFmtId="0" fontId="25" fillId="20" borderId="38" xfId="0" applyFont="1" applyFill="1" applyBorder="1" applyAlignment="1">
      <alignment horizontal="center" vertical="center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textRotation="90"/>
    </xf>
    <xf numFmtId="0" fontId="24" fillId="22" borderId="1" xfId="0" applyFont="1" applyFill="1" applyBorder="1" applyAlignment="1">
      <alignment horizontal="center" vertical="center" textRotation="90"/>
    </xf>
    <xf numFmtId="0" fontId="24" fillId="22" borderId="36" xfId="0" applyFont="1" applyFill="1" applyBorder="1" applyAlignment="1">
      <alignment horizontal="center" vertical="center" textRotation="90"/>
    </xf>
    <xf numFmtId="0" fontId="22" fillId="16" borderId="36" xfId="0" applyFont="1" applyFill="1" applyBorder="1" applyAlignment="1">
      <alignment horizontal="center" vertical="center" textRotation="90"/>
    </xf>
    <xf numFmtId="0" fontId="22" fillId="16" borderId="37" xfId="0" applyFont="1" applyFill="1" applyBorder="1" applyAlignment="1">
      <alignment horizontal="center" vertical="center" textRotation="90"/>
    </xf>
    <xf numFmtId="0" fontId="22" fillId="16" borderId="38" xfId="0" applyFont="1" applyFill="1" applyBorder="1" applyAlignment="1">
      <alignment horizontal="center" vertical="center" textRotation="90"/>
    </xf>
    <xf numFmtId="0" fontId="7" fillId="12" borderId="55" xfId="0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center" vertical="center"/>
    </xf>
    <xf numFmtId="0" fontId="7" fillId="12" borderId="38" xfId="0" applyFont="1" applyFill="1" applyBorder="1" applyAlignment="1">
      <alignment horizontal="center" vertical="center"/>
    </xf>
    <xf numFmtId="0" fontId="22" fillId="23" borderId="37" xfId="0" applyFont="1" applyFill="1" applyBorder="1" applyAlignment="1">
      <alignment horizontal="center" vertical="center"/>
    </xf>
    <xf numFmtId="0" fontId="22" fillId="23" borderId="38" xfId="0" applyFont="1" applyFill="1" applyBorder="1" applyAlignment="1">
      <alignment horizontal="center" vertical="center"/>
    </xf>
    <xf numFmtId="0" fontId="28" fillId="10" borderId="46" xfId="0" applyFont="1" applyFill="1" applyBorder="1" applyAlignment="1">
      <alignment horizontal="center" vertical="center"/>
    </xf>
    <xf numFmtId="0" fontId="28" fillId="10" borderId="47" xfId="0" applyFont="1" applyFill="1" applyBorder="1" applyAlignment="1">
      <alignment horizontal="center" vertical="center"/>
    </xf>
    <xf numFmtId="0" fontId="28" fillId="10" borderId="41" xfId="0" applyFont="1" applyFill="1" applyBorder="1" applyAlignment="1">
      <alignment horizontal="center" vertical="center"/>
    </xf>
    <xf numFmtId="0" fontId="28" fillId="10" borderId="42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 vertical="center"/>
    </xf>
    <xf numFmtId="0" fontId="16" fillId="18" borderId="63" xfId="0" applyFont="1" applyFill="1" applyBorder="1" applyAlignment="1">
      <alignment horizontal="center"/>
    </xf>
    <xf numFmtId="0" fontId="16" fillId="18" borderId="64" xfId="0" applyFont="1" applyFill="1" applyBorder="1" applyAlignment="1">
      <alignment horizontal="center"/>
    </xf>
    <xf numFmtId="0" fontId="16" fillId="18" borderId="66" xfId="0" applyFont="1" applyFill="1" applyBorder="1" applyAlignment="1">
      <alignment horizontal="center"/>
    </xf>
    <xf numFmtId="0" fontId="16" fillId="18" borderId="0" xfId="0" applyFont="1" applyFill="1" applyBorder="1" applyAlignment="1">
      <alignment horizontal="center"/>
    </xf>
    <xf numFmtId="0" fontId="16" fillId="18" borderId="68" xfId="0" applyFont="1" applyFill="1" applyBorder="1" applyAlignment="1">
      <alignment horizontal="center" vertical="center"/>
    </xf>
    <xf numFmtId="0" fontId="16" fillId="18" borderId="61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/>
    </xf>
    <xf numFmtId="164" fontId="6" fillId="18" borderId="0" xfId="1" applyNumberFormat="1" applyFont="1" applyFill="1" applyBorder="1" applyAlignment="1">
      <alignment horizontal="center" vertical="center"/>
    </xf>
    <xf numFmtId="164" fontId="6" fillId="18" borderId="64" xfId="1" applyNumberFormat="1" applyFont="1" applyFill="1" applyBorder="1" applyAlignment="1">
      <alignment horizontal="center" vertical="center"/>
    </xf>
    <xf numFmtId="164" fontId="6" fillId="18" borderId="62" xfId="0" applyNumberFormat="1" applyFont="1" applyFill="1" applyBorder="1" applyAlignment="1">
      <alignment horizontal="center" vertical="center"/>
    </xf>
    <xf numFmtId="0" fontId="6" fillId="18" borderId="7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265EC"/>
      <color rgb="FFD8C328"/>
      <color rgb="FFFFFFCC"/>
      <color rgb="FF73FD8D"/>
      <color rgb="FFFD5F5F"/>
      <color rgb="FFFF66FF"/>
      <color rgb="FFCCFFCC"/>
      <color rgb="FFEBBFE9"/>
      <color rgb="FFFA54AB"/>
      <color rgb="FFD8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39"/>
  <sheetViews>
    <sheetView rightToLeft="1" zoomScale="90" zoomScaleNormal="90" workbookViewId="0">
      <selection activeCell="G12" sqref="G12"/>
    </sheetView>
  </sheetViews>
  <sheetFormatPr defaultRowHeight="15" x14ac:dyDescent="0.25"/>
  <cols>
    <col min="1" max="1" width="14.85546875" bestFit="1" customWidth="1"/>
    <col min="2" max="3" width="12.28515625" bestFit="1" customWidth="1"/>
    <col min="4" max="4" width="3.28515625" customWidth="1"/>
    <col min="5" max="5" width="7.140625" bestFit="1" customWidth="1"/>
    <col min="6" max="6" width="5.7109375" bestFit="1" customWidth="1"/>
    <col min="7" max="7" width="30.85546875" bestFit="1" customWidth="1"/>
    <col min="8" max="10" width="11.7109375" bestFit="1" customWidth="1"/>
    <col min="11" max="11" width="2.5703125" customWidth="1"/>
    <col min="12" max="12" width="5.85546875" bestFit="1" customWidth="1"/>
    <col min="13" max="13" width="5.7109375" bestFit="1" customWidth="1"/>
    <col min="14" max="14" width="30.85546875" bestFit="1" customWidth="1"/>
    <col min="15" max="15" width="12.28515625" customWidth="1"/>
    <col min="16" max="17" width="11.7109375" bestFit="1" customWidth="1"/>
  </cols>
  <sheetData>
    <row r="1" spans="1:17" ht="29.25" thickBot="1" x14ac:dyDescent="0.3">
      <c r="A1" s="17" t="s">
        <v>0</v>
      </c>
      <c r="B1" s="24" t="s">
        <v>1</v>
      </c>
      <c r="C1" s="18" t="s">
        <v>2</v>
      </c>
      <c r="D1" s="25" t="s">
        <v>3</v>
      </c>
      <c r="E1" s="19" t="s">
        <v>4</v>
      </c>
    </row>
    <row r="2" spans="1:17" ht="29.25" thickBot="1" x14ac:dyDescent="0.3">
      <c r="A2" s="27">
        <f>J21+J31+J36+J41+J46+J53</f>
        <v>5810000</v>
      </c>
      <c r="B2" s="24" t="s">
        <v>1</v>
      </c>
      <c r="C2" s="141">
        <f>Q14+Q26</f>
        <v>5810000</v>
      </c>
      <c r="D2" s="142"/>
      <c r="E2" s="143"/>
    </row>
    <row r="4" spans="1:17" ht="15.75" thickBot="1" x14ac:dyDescent="0.3"/>
    <row r="5" spans="1:17" ht="25.5" x14ac:dyDescent="0.25">
      <c r="A5" s="137" t="s">
        <v>5</v>
      </c>
      <c r="B5" s="138"/>
      <c r="C5" s="139"/>
      <c r="E5" s="129" t="s">
        <v>10</v>
      </c>
      <c r="F5" s="130"/>
      <c r="G5" s="131"/>
      <c r="H5" s="10" t="s">
        <v>7</v>
      </c>
      <c r="I5" s="11" t="s">
        <v>8</v>
      </c>
      <c r="J5" s="12"/>
      <c r="L5" s="129" t="s">
        <v>2</v>
      </c>
      <c r="M5" s="130"/>
      <c r="N5" s="131"/>
      <c r="O5" s="10" t="s">
        <v>7</v>
      </c>
      <c r="P5" s="11" t="s">
        <v>8</v>
      </c>
      <c r="Q5" s="12"/>
    </row>
    <row r="6" spans="1:17" ht="25.5" x14ac:dyDescent="0.25">
      <c r="A6" s="3" t="s">
        <v>6</v>
      </c>
      <c r="B6" s="3" t="s">
        <v>7</v>
      </c>
      <c r="C6" s="3" t="s">
        <v>8</v>
      </c>
      <c r="E6" s="13" t="s">
        <v>11</v>
      </c>
      <c r="F6" s="2" t="s">
        <v>12</v>
      </c>
      <c r="G6" s="2" t="s">
        <v>6</v>
      </c>
      <c r="H6" s="2" t="s">
        <v>13</v>
      </c>
      <c r="I6" s="2" t="s">
        <v>14</v>
      </c>
      <c r="J6" s="14" t="s">
        <v>15</v>
      </c>
      <c r="L6" s="13" t="s">
        <v>11</v>
      </c>
      <c r="M6" s="2" t="s">
        <v>12</v>
      </c>
      <c r="N6" s="2" t="s">
        <v>6</v>
      </c>
      <c r="O6" s="2" t="s">
        <v>14</v>
      </c>
      <c r="P6" s="2" t="s">
        <v>13</v>
      </c>
      <c r="Q6" s="14" t="s">
        <v>15</v>
      </c>
    </row>
    <row r="7" spans="1:17" ht="25.5" x14ac:dyDescent="0.25">
      <c r="A7" s="3" t="s">
        <v>10</v>
      </c>
      <c r="B7" s="4">
        <v>3000000</v>
      </c>
      <c r="C7" s="4"/>
      <c r="E7" s="15">
        <v>1</v>
      </c>
      <c r="F7" s="1">
        <v>1.1000000000000001</v>
      </c>
      <c r="G7" s="5" t="str">
        <f>$A$10</f>
        <v>واریز وجه برای تاسیس شرکت در تاریخ 1/1</v>
      </c>
      <c r="H7" s="6">
        <v>3000000</v>
      </c>
      <c r="I7" s="6"/>
      <c r="J7" s="16">
        <v>3000000</v>
      </c>
      <c r="L7" s="15">
        <v>1</v>
      </c>
      <c r="M7" s="1">
        <v>1.5</v>
      </c>
      <c r="N7" s="9" t="str">
        <f>$A$39</f>
        <v>خرید ساختمان به صورت نقد و نسیه در تاریخ1/5</v>
      </c>
      <c r="O7" s="6"/>
      <c r="P7" s="6">
        <v>500000</v>
      </c>
      <c r="Q7" s="16">
        <v>500000</v>
      </c>
    </row>
    <row r="8" spans="1:17" ht="25.5" x14ac:dyDescent="0.25">
      <c r="A8" s="3" t="s">
        <v>4</v>
      </c>
      <c r="B8" s="4"/>
      <c r="C8" s="4">
        <v>3000000</v>
      </c>
      <c r="E8" s="15">
        <v>2</v>
      </c>
      <c r="F8" s="1">
        <v>1.4</v>
      </c>
      <c r="G8" s="5" t="str">
        <f>$A$31</f>
        <v>واریز مابقی وجه به حساب بانک در تاریخ 1/4</v>
      </c>
      <c r="H8" s="6">
        <v>490000</v>
      </c>
      <c r="I8" s="6"/>
      <c r="J8" s="16">
        <f>J7+H8</f>
        <v>3490000</v>
      </c>
      <c r="L8" s="15">
        <v>2</v>
      </c>
      <c r="M8" s="1">
        <v>1.6</v>
      </c>
      <c r="N8" s="5" t="str">
        <f>$A$47</f>
        <v>خرید زمین به صورت نقد و نسیه در تاریخ 1/6</v>
      </c>
      <c r="O8" s="6"/>
      <c r="P8" s="6">
        <v>800000</v>
      </c>
      <c r="Q8" s="16">
        <f>Q7+P8</f>
        <v>1300000</v>
      </c>
    </row>
    <row r="9" spans="1:17" ht="25.5" x14ac:dyDescent="0.25">
      <c r="A9" s="20" t="s">
        <v>9</v>
      </c>
      <c r="B9" s="23">
        <f>SUM(B7:B8)</f>
        <v>3000000</v>
      </c>
      <c r="C9" s="23">
        <f>SUM(C7:C8)</f>
        <v>3000000</v>
      </c>
      <c r="E9" s="15">
        <v>3</v>
      </c>
      <c r="F9" s="1">
        <v>1.5</v>
      </c>
      <c r="G9" s="9" t="str">
        <f>$A$39</f>
        <v>خرید ساختمان به صورت نقد و نسیه در تاریخ1/5</v>
      </c>
      <c r="H9" s="6"/>
      <c r="I9" s="6">
        <v>1700000</v>
      </c>
      <c r="J9" s="16">
        <f t="shared" ref="J9:J14" si="0">J8-I9</f>
        <v>1790000</v>
      </c>
      <c r="L9" s="15">
        <v>3</v>
      </c>
      <c r="M9" s="1">
        <v>1.18</v>
      </c>
      <c r="N9" s="9" t="str">
        <f>$A$68</f>
        <v>پرداخت بدهی بابت خرید ساختمان در تاریخ 1/18</v>
      </c>
      <c r="O9" s="6">
        <v>300000</v>
      </c>
      <c r="P9" s="6"/>
      <c r="Q9" s="16">
        <f>Q8-O9</f>
        <v>1000000</v>
      </c>
    </row>
    <row r="10" spans="1:17" ht="24.75" x14ac:dyDescent="0.7">
      <c r="A10" s="133" t="s">
        <v>16</v>
      </c>
      <c r="B10" s="133"/>
      <c r="C10" s="133"/>
      <c r="E10" s="15">
        <v>4</v>
      </c>
      <c r="F10" s="1">
        <v>1.6</v>
      </c>
      <c r="G10" s="5" t="str">
        <f>$A$47</f>
        <v>خرید زمین به صورت نقد و نسیه در تاریخ 1/6</v>
      </c>
      <c r="H10" s="6"/>
      <c r="I10" s="6">
        <v>100000</v>
      </c>
      <c r="J10" s="16">
        <f t="shared" si="0"/>
        <v>1690000</v>
      </c>
      <c r="L10" s="15">
        <v>4</v>
      </c>
      <c r="M10" s="1">
        <v>2.6</v>
      </c>
      <c r="N10" s="5" t="str">
        <f>$A$96</f>
        <v>پرداخت مابقی بدهی ساختمان در تاریخ 2/6</v>
      </c>
      <c r="O10" s="6">
        <v>200000</v>
      </c>
      <c r="P10" s="6"/>
      <c r="Q10" s="16">
        <f>Q9-O10</f>
        <v>800000</v>
      </c>
    </row>
    <row r="11" spans="1:17" ht="22.5" x14ac:dyDescent="0.25">
      <c r="E11" s="15">
        <v>5</v>
      </c>
      <c r="F11" s="1">
        <v>1.1200000000000001</v>
      </c>
      <c r="G11" s="5" t="str">
        <f>$A$54</f>
        <v>خرید اثاثه به صورت نقد در تاریخ 1/12</v>
      </c>
      <c r="H11" s="6"/>
      <c r="I11" s="6">
        <v>510000</v>
      </c>
      <c r="J11" s="16">
        <f t="shared" si="0"/>
        <v>1180000</v>
      </c>
      <c r="L11" s="15">
        <v>5</v>
      </c>
      <c r="M11" s="26">
        <v>2.2000000000000002</v>
      </c>
      <c r="N11" s="5" t="str">
        <f>$A$118</f>
        <v>پرداخت بدهی بابت زمین در تاریخ 2/20</v>
      </c>
      <c r="O11" s="6">
        <v>500000</v>
      </c>
      <c r="P11" s="6"/>
      <c r="Q11" s="16">
        <f>Q10-O11</f>
        <v>300000</v>
      </c>
    </row>
    <row r="12" spans="1:17" ht="25.5" x14ac:dyDescent="0.25">
      <c r="A12" s="137" t="s">
        <v>5</v>
      </c>
      <c r="B12" s="138"/>
      <c r="C12" s="139"/>
      <c r="E12" s="15">
        <v>6</v>
      </c>
      <c r="F12" s="1">
        <v>1.1499999999999999</v>
      </c>
      <c r="G12" s="5" t="str">
        <f>$A$61</f>
        <v>پرداخت هزینه نظافت در تاریخ 1/15</v>
      </c>
      <c r="H12" s="6"/>
      <c r="I12" s="6">
        <v>20000</v>
      </c>
      <c r="J12" s="16">
        <f t="shared" si="0"/>
        <v>1160000</v>
      </c>
      <c r="L12" s="15">
        <v>6</v>
      </c>
      <c r="M12" s="1">
        <v>2.25</v>
      </c>
      <c r="N12" s="5" t="str">
        <f>$A$125</f>
        <v>جریمه پرداخت دیرکرد بدهی در تاریخ 2/25</v>
      </c>
      <c r="O12" s="6"/>
      <c r="P12" s="6">
        <v>40000</v>
      </c>
      <c r="Q12" s="16">
        <f>Q11+P12</f>
        <v>340000</v>
      </c>
    </row>
    <row r="13" spans="1:17" ht="25.5" x14ac:dyDescent="0.25">
      <c r="A13" s="3" t="s">
        <v>6</v>
      </c>
      <c r="B13" s="3" t="s">
        <v>7</v>
      </c>
      <c r="C13" s="3" t="s">
        <v>8</v>
      </c>
      <c r="E13" s="15">
        <v>7</v>
      </c>
      <c r="F13" s="1">
        <v>1.18</v>
      </c>
      <c r="G13" s="9" t="str">
        <f>$A$68</f>
        <v>پرداخت بدهی بابت خرید ساختمان در تاریخ 1/18</v>
      </c>
      <c r="H13" s="6"/>
      <c r="I13" s="6">
        <v>300000</v>
      </c>
      <c r="J13" s="16">
        <f t="shared" si="0"/>
        <v>860000</v>
      </c>
      <c r="L13" s="15">
        <v>7</v>
      </c>
      <c r="M13" s="1">
        <v>2.31</v>
      </c>
      <c r="N13" s="5" t="str">
        <f>$A$132</f>
        <v>محاسبه حقوق آقای رحیمی در تاریخ 2/31</v>
      </c>
      <c r="O13" s="6"/>
      <c r="P13" s="6">
        <v>250000</v>
      </c>
      <c r="Q13" s="16">
        <f>Q12+P13</f>
        <v>590000</v>
      </c>
    </row>
    <row r="14" spans="1:17" ht="26.25" thickBot="1" x14ac:dyDescent="0.3">
      <c r="A14" s="3" t="s">
        <v>17</v>
      </c>
      <c r="B14" s="4">
        <v>2000000</v>
      </c>
      <c r="C14" s="4"/>
      <c r="E14" s="15">
        <v>8</v>
      </c>
      <c r="F14" s="1">
        <v>1.31</v>
      </c>
      <c r="G14" s="5" t="str">
        <f>$A$82</f>
        <v>پرداخت حقوق آقای رحیمی در تاریخ 1/31</v>
      </c>
      <c r="H14" s="6"/>
      <c r="I14" s="6">
        <v>20000</v>
      </c>
      <c r="J14" s="16">
        <f t="shared" si="0"/>
        <v>840000</v>
      </c>
      <c r="L14" s="134" t="s">
        <v>9</v>
      </c>
      <c r="M14" s="135"/>
      <c r="N14" s="136"/>
      <c r="O14" s="21">
        <f>SUM(O7:O13)</f>
        <v>1000000</v>
      </c>
      <c r="P14" s="21">
        <f>SUM(P7:P13)</f>
        <v>1590000</v>
      </c>
      <c r="Q14" s="22">
        <f>P14-O14</f>
        <v>590000</v>
      </c>
    </row>
    <row r="15" spans="1:17" ht="26.25" thickBot="1" x14ac:dyDescent="0.3">
      <c r="A15" s="3" t="s">
        <v>4</v>
      </c>
      <c r="B15" s="4"/>
      <c r="C15" s="4">
        <v>2000000</v>
      </c>
      <c r="E15" s="15">
        <v>9</v>
      </c>
      <c r="F15" s="1">
        <v>2.4</v>
      </c>
      <c r="G15" s="5" t="str">
        <f>$A$89</f>
        <v>فروش صندلی های مازاد در تاریخ 2/4</v>
      </c>
      <c r="H15" s="6">
        <v>300000</v>
      </c>
      <c r="I15" s="6"/>
      <c r="J15" s="16">
        <f>J14+H15</f>
        <v>1140000</v>
      </c>
    </row>
    <row r="16" spans="1:17" ht="25.5" x14ac:dyDescent="0.25">
      <c r="A16" s="20" t="s">
        <v>9</v>
      </c>
      <c r="B16" s="23">
        <f>SUM(B14:B15)</f>
        <v>2000000</v>
      </c>
      <c r="C16" s="23">
        <f>SUM(C14:C15)</f>
        <v>2000000</v>
      </c>
      <c r="E16" s="15">
        <v>10</v>
      </c>
      <c r="F16" s="1">
        <v>2.6</v>
      </c>
      <c r="G16" s="5" t="str">
        <f>$A$96</f>
        <v>پرداخت مابقی بدهی ساختمان در تاریخ 2/6</v>
      </c>
      <c r="H16" s="6"/>
      <c r="I16" s="6">
        <v>200000</v>
      </c>
      <c r="J16" s="16">
        <f>J15-I16</f>
        <v>940000</v>
      </c>
      <c r="L16" s="129" t="s">
        <v>4</v>
      </c>
      <c r="M16" s="130"/>
      <c r="N16" s="131"/>
      <c r="O16" s="10" t="s">
        <v>7</v>
      </c>
      <c r="P16" s="11" t="s">
        <v>8</v>
      </c>
      <c r="Q16" s="12"/>
    </row>
    <row r="17" spans="1:17" ht="25.5" x14ac:dyDescent="0.55000000000000004">
      <c r="A17" s="140" t="s">
        <v>18</v>
      </c>
      <c r="B17" s="140"/>
      <c r="C17" s="140"/>
      <c r="E17" s="15">
        <v>11</v>
      </c>
      <c r="F17" s="1">
        <v>2.8</v>
      </c>
      <c r="G17" s="5" t="str">
        <f>$A$103</f>
        <v>واریز کل مبلغ صندوق به بانک در تاریخ 2/8</v>
      </c>
      <c r="H17" s="6">
        <v>10000</v>
      </c>
      <c r="I17" s="6"/>
      <c r="J17" s="16">
        <f>J16+H17</f>
        <v>950000</v>
      </c>
      <c r="L17" s="13" t="s">
        <v>11</v>
      </c>
      <c r="M17" s="2" t="s">
        <v>12</v>
      </c>
      <c r="N17" s="2" t="s">
        <v>6</v>
      </c>
      <c r="O17" s="2" t="s">
        <v>14</v>
      </c>
      <c r="P17" s="2" t="s">
        <v>13</v>
      </c>
      <c r="Q17" s="14" t="s">
        <v>15</v>
      </c>
    </row>
    <row r="18" spans="1:17" ht="22.5" x14ac:dyDescent="0.25">
      <c r="E18" s="15">
        <v>12</v>
      </c>
      <c r="F18" s="1">
        <v>2.15</v>
      </c>
      <c r="G18" s="7" t="str">
        <f>$A$111</f>
        <v>دریافت وجه از دانشجویان جهت آموزش در تاریخ 2/15</v>
      </c>
      <c r="H18" s="6">
        <v>400000</v>
      </c>
      <c r="I18" s="6"/>
      <c r="J18" s="16">
        <f>J17+H18</f>
        <v>1350000</v>
      </c>
      <c r="L18" s="15">
        <v>1</v>
      </c>
      <c r="M18" s="1">
        <v>1.1000000000000001</v>
      </c>
      <c r="N18" s="5" t="str">
        <f>$A$10</f>
        <v>واریز وجه برای تاسیس شرکت در تاریخ 1/1</v>
      </c>
      <c r="O18" s="6"/>
      <c r="P18" s="6">
        <v>3000000</v>
      </c>
      <c r="Q18" s="16">
        <v>3000000</v>
      </c>
    </row>
    <row r="19" spans="1:17" ht="25.5" x14ac:dyDescent="0.25">
      <c r="A19" s="137" t="s">
        <v>5</v>
      </c>
      <c r="B19" s="138"/>
      <c r="C19" s="139"/>
      <c r="E19" s="15">
        <v>13</v>
      </c>
      <c r="F19" s="26">
        <v>2.2000000000000002</v>
      </c>
      <c r="G19" s="5" t="str">
        <f>$A$118</f>
        <v>پرداخت بدهی بابت زمین در تاریخ 2/20</v>
      </c>
      <c r="H19" s="6"/>
      <c r="I19" s="6">
        <v>500000</v>
      </c>
      <c r="J19" s="16">
        <f>J18-I19</f>
        <v>850000</v>
      </c>
      <c r="L19" s="15">
        <v>2</v>
      </c>
      <c r="M19" s="1">
        <v>1.2</v>
      </c>
      <c r="N19" s="7" t="str">
        <f>$A$17</f>
        <v>واریز به صندوق شرکت توسط آقای علوی در تاریخ 1/2</v>
      </c>
      <c r="O19" s="6"/>
      <c r="P19" s="6">
        <v>2000000</v>
      </c>
      <c r="Q19" s="16">
        <f>Q18+P19</f>
        <v>5000000</v>
      </c>
    </row>
    <row r="20" spans="1:17" ht="25.5" x14ac:dyDescent="0.25">
      <c r="A20" s="3" t="s">
        <v>6</v>
      </c>
      <c r="B20" s="3" t="s">
        <v>7</v>
      </c>
      <c r="C20" s="3" t="s">
        <v>8</v>
      </c>
      <c r="E20" s="15">
        <v>14</v>
      </c>
      <c r="F20" s="1">
        <v>3.1</v>
      </c>
      <c r="G20" s="5" t="str">
        <f>$A$139</f>
        <v>برداشت آقای علوی در تاریخ 3/1</v>
      </c>
      <c r="H20" s="6"/>
      <c r="I20" s="6">
        <v>50000</v>
      </c>
      <c r="J20" s="16">
        <f>J19-I20</f>
        <v>800000</v>
      </c>
      <c r="L20" s="15">
        <v>3</v>
      </c>
      <c r="M20" s="1">
        <v>1.1499999999999999</v>
      </c>
      <c r="N20" s="5" t="str">
        <f>$A$61</f>
        <v>پرداخت هزینه نظافت در تاریخ 1/15</v>
      </c>
      <c r="O20" s="6">
        <v>20000</v>
      </c>
      <c r="P20" s="6"/>
      <c r="Q20" s="16">
        <f>Q19-O20</f>
        <v>4980000</v>
      </c>
    </row>
    <row r="21" spans="1:17" ht="26.25" thickBot="1" x14ac:dyDescent="0.3">
      <c r="A21" s="3" t="s">
        <v>17</v>
      </c>
      <c r="B21" s="4"/>
      <c r="C21" s="4">
        <v>1510000</v>
      </c>
      <c r="E21" s="134" t="s">
        <v>9</v>
      </c>
      <c r="F21" s="135"/>
      <c r="G21" s="136"/>
      <c r="H21" s="21">
        <f>SUM(H7:H20)</f>
        <v>4200000</v>
      </c>
      <c r="I21" s="21">
        <f>SUM(I7:I20)</f>
        <v>3400000</v>
      </c>
      <c r="J21" s="22">
        <f>H21-I21</f>
        <v>800000</v>
      </c>
      <c r="L21" s="15">
        <v>4</v>
      </c>
      <c r="M21" s="1">
        <v>1.31</v>
      </c>
      <c r="N21" s="5" t="str">
        <f>$A$82</f>
        <v>پرداخت حقوق آقای رحیمی در تاریخ 1/31</v>
      </c>
      <c r="O21" s="6">
        <v>20000</v>
      </c>
      <c r="P21" s="6"/>
      <c r="Q21" s="16">
        <f>Q20-O21</f>
        <v>4960000</v>
      </c>
    </row>
    <row r="22" spans="1:17" ht="26.25" thickBot="1" x14ac:dyDescent="0.3">
      <c r="A22" s="8" t="s">
        <v>19</v>
      </c>
      <c r="B22" s="4">
        <v>1510000</v>
      </c>
      <c r="C22" s="4"/>
      <c r="L22" s="15">
        <v>5</v>
      </c>
      <c r="M22" s="1">
        <v>2.15</v>
      </c>
      <c r="N22" s="7" t="str">
        <f>$A$111</f>
        <v>دریافت وجه از دانشجویان جهت آموزش در تاریخ 2/15</v>
      </c>
      <c r="O22" s="6"/>
      <c r="P22" s="6">
        <v>600000</v>
      </c>
      <c r="Q22" s="16">
        <f>Q21+P22</f>
        <v>5560000</v>
      </c>
    </row>
    <row r="23" spans="1:17" ht="25.5" x14ac:dyDescent="0.25">
      <c r="A23" s="20" t="s">
        <v>9</v>
      </c>
      <c r="B23" s="23">
        <f>SUM(B21:B22)</f>
        <v>1510000</v>
      </c>
      <c r="C23" s="23">
        <f>SUM(C21:C22)</f>
        <v>1510000</v>
      </c>
      <c r="E23" s="129" t="s">
        <v>17</v>
      </c>
      <c r="F23" s="130"/>
      <c r="G23" s="131"/>
      <c r="H23" s="10" t="s">
        <v>7</v>
      </c>
      <c r="I23" s="11" t="s">
        <v>8</v>
      </c>
      <c r="J23" s="12"/>
      <c r="L23" s="15">
        <v>6</v>
      </c>
      <c r="M23" s="1">
        <v>2.25</v>
      </c>
      <c r="N23" s="5" t="str">
        <f>$A$125</f>
        <v>جریمه پرداخت دیرکرد بدهی در تاریخ 2/25</v>
      </c>
      <c r="O23" s="6">
        <v>40000</v>
      </c>
      <c r="P23" s="6"/>
      <c r="Q23" s="16">
        <f>Q22-O23</f>
        <v>5520000</v>
      </c>
    </row>
    <row r="24" spans="1:17" ht="25.5" x14ac:dyDescent="0.7">
      <c r="A24" s="133" t="s">
        <v>20</v>
      </c>
      <c r="B24" s="133"/>
      <c r="C24" s="133"/>
      <c r="E24" s="13" t="s">
        <v>11</v>
      </c>
      <c r="F24" s="2" t="s">
        <v>12</v>
      </c>
      <c r="G24" s="2" t="s">
        <v>6</v>
      </c>
      <c r="H24" s="2" t="s">
        <v>13</v>
      </c>
      <c r="I24" s="2" t="s">
        <v>14</v>
      </c>
      <c r="J24" s="14" t="s">
        <v>15</v>
      </c>
      <c r="L24" s="15">
        <v>7</v>
      </c>
      <c r="M24" s="1">
        <v>2.31</v>
      </c>
      <c r="N24" s="5" t="str">
        <f>$A$132</f>
        <v>محاسبه حقوق آقای رحیمی در تاریخ 2/31</v>
      </c>
      <c r="O24" s="6">
        <v>250000</v>
      </c>
      <c r="P24" s="6"/>
      <c r="Q24" s="16">
        <f>Q23-O24</f>
        <v>5270000</v>
      </c>
    </row>
    <row r="25" spans="1:17" ht="22.5" x14ac:dyDescent="0.25">
      <c r="E25" s="15">
        <v>1</v>
      </c>
      <c r="F25" s="1">
        <v>1.2</v>
      </c>
      <c r="G25" s="7" t="str">
        <f>$A$17</f>
        <v>واریز به صندوق شرکت توسط آقای علوی در تاریخ 1/2</v>
      </c>
      <c r="H25" s="6">
        <v>2000000</v>
      </c>
      <c r="I25" s="6"/>
      <c r="J25" s="16">
        <v>2000000</v>
      </c>
      <c r="L25" s="15">
        <v>8</v>
      </c>
      <c r="M25" s="1">
        <v>3.1</v>
      </c>
      <c r="N25" s="5" t="str">
        <f>$A$139</f>
        <v>برداشت آقای علوی در تاریخ 3/1</v>
      </c>
      <c r="O25" s="6">
        <v>50000</v>
      </c>
      <c r="P25" s="6"/>
      <c r="Q25" s="16">
        <f>Q24-O25</f>
        <v>5220000</v>
      </c>
    </row>
    <row r="26" spans="1:17" ht="26.25" thickBot="1" x14ac:dyDescent="0.3">
      <c r="A26" s="137" t="s">
        <v>5</v>
      </c>
      <c r="B26" s="138"/>
      <c r="C26" s="139"/>
      <c r="E26" s="15">
        <v>2</v>
      </c>
      <c r="F26" s="1">
        <v>1.3</v>
      </c>
      <c r="G26" s="5" t="str">
        <f>$A$24</f>
        <v>خرید یک خودرو دنا در تاریخ 1/3</v>
      </c>
      <c r="H26" s="6"/>
      <c r="I26" s="6">
        <v>1510000</v>
      </c>
      <c r="J26" s="16">
        <f>J25-I26</f>
        <v>490000</v>
      </c>
      <c r="L26" s="134" t="s">
        <v>9</v>
      </c>
      <c r="M26" s="135"/>
      <c r="N26" s="136"/>
      <c r="O26" s="21">
        <f>SUM(O18:O25)</f>
        <v>380000</v>
      </c>
      <c r="P26" s="21">
        <f>SUM(P18:P25)</f>
        <v>5600000</v>
      </c>
      <c r="Q26" s="22">
        <f>P26-O26</f>
        <v>5220000</v>
      </c>
    </row>
    <row r="27" spans="1:17" ht="25.5" x14ac:dyDescent="0.25">
      <c r="A27" s="3" t="s">
        <v>6</v>
      </c>
      <c r="B27" s="3" t="s">
        <v>7</v>
      </c>
      <c r="C27" s="3" t="s">
        <v>8</v>
      </c>
      <c r="E27" s="15">
        <v>3</v>
      </c>
      <c r="F27" s="1">
        <v>1.4</v>
      </c>
      <c r="G27" s="5" t="str">
        <f>$A$31</f>
        <v>واریز مابقی وجه به حساب بانک در تاریخ 1/4</v>
      </c>
      <c r="H27" s="6"/>
      <c r="I27" s="6">
        <v>490000</v>
      </c>
      <c r="J27" s="16">
        <f>J26-I27</f>
        <v>0</v>
      </c>
    </row>
    <row r="28" spans="1:17" ht="25.5" x14ac:dyDescent="0.25">
      <c r="A28" s="3" t="s">
        <v>10</v>
      </c>
      <c r="B28" s="4">
        <v>490000</v>
      </c>
      <c r="C28" s="4"/>
      <c r="E28" s="15">
        <v>4</v>
      </c>
      <c r="F28" s="1">
        <v>1.23</v>
      </c>
      <c r="G28" s="5" t="str">
        <f>$A$75</f>
        <v>استرداد صندلی و درافت وجه در تاریخ 1/23</v>
      </c>
      <c r="H28" s="6">
        <v>10000</v>
      </c>
      <c r="I28" s="6"/>
      <c r="J28" s="16">
        <v>10000</v>
      </c>
    </row>
    <row r="29" spans="1:17" ht="25.5" x14ac:dyDescent="0.25">
      <c r="A29" s="3" t="s">
        <v>17</v>
      </c>
      <c r="B29" s="4"/>
      <c r="C29" s="4">
        <v>490000</v>
      </c>
      <c r="E29" s="15">
        <v>5</v>
      </c>
      <c r="F29" s="1">
        <v>2.8</v>
      </c>
      <c r="G29" s="5" t="str">
        <f>$A$103</f>
        <v>واریز کل مبلغ صندوق به بانک در تاریخ 2/8</v>
      </c>
      <c r="H29" s="6"/>
      <c r="I29" s="6">
        <v>10000</v>
      </c>
      <c r="J29" s="16">
        <f>J28-I29</f>
        <v>0</v>
      </c>
    </row>
    <row r="30" spans="1:17" ht="25.5" x14ac:dyDescent="0.25">
      <c r="A30" s="20" t="s">
        <v>9</v>
      </c>
      <c r="B30" s="23">
        <f>SUM(B28:B29)</f>
        <v>490000</v>
      </c>
      <c r="C30" s="23">
        <f>SUM(C28:C29)</f>
        <v>490000</v>
      </c>
      <c r="E30" s="15">
        <v>6</v>
      </c>
      <c r="F30" s="1">
        <v>2.15</v>
      </c>
      <c r="G30" s="7" t="str">
        <f>$A$111</f>
        <v>دریافت وجه از دانشجویان جهت آموزش در تاریخ 2/15</v>
      </c>
      <c r="H30" s="6">
        <v>200000</v>
      </c>
      <c r="I30" s="6"/>
      <c r="J30" s="16">
        <v>200000</v>
      </c>
    </row>
    <row r="31" spans="1:17" ht="23.25" thickBot="1" x14ac:dyDescent="0.6">
      <c r="A31" s="132" t="s">
        <v>21</v>
      </c>
      <c r="B31" s="132"/>
      <c r="C31" s="132"/>
      <c r="E31" s="134" t="s">
        <v>9</v>
      </c>
      <c r="F31" s="135"/>
      <c r="G31" s="136"/>
      <c r="H31" s="21">
        <f>SUM(H25:H30)</f>
        <v>2210000</v>
      </c>
      <c r="I31" s="21">
        <f>SUM(I25:I30)</f>
        <v>2010000</v>
      </c>
      <c r="J31" s="22">
        <f>H31-I31</f>
        <v>200000</v>
      </c>
    </row>
    <row r="32" spans="1:17" ht="21" customHeight="1" thickBot="1" x14ac:dyDescent="0.3"/>
    <row r="33" spans="1:10" ht="25.5" x14ac:dyDescent="0.25">
      <c r="A33" s="137" t="s">
        <v>5</v>
      </c>
      <c r="B33" s="138"/>
      <c r="C33" s="139"/>
      <c r="E33" s="129" t="s">
        <v>19</v>
      </c>
      <c r="F33" s="130"/>
      <c r="G33" s="131"/>
      <c r="H33" s="10" t="s">
        <v>7</v>
      </c>
      <c r="I33" s="11" t="s">
        <v>8</v>
      </c>
      <c r="J33" s="12"/>
    </row>
    <row r="34" spans="1:10" ht="25.5" x14ac:dyDescent="0.25">
      <c r="A34" s="3" t="s">
        <v>6</v>
      </c>
      <c r="B34" s="3" t="s">
        <v>7</v>
      </c>
      <c r="C34" s="3" t="s">
        <v>8</v>
      </c>
      <c r="E34" s="13" t="s">
        <v>11</v>
      </c>
      <c r="F34" s="2" t="s">
        <v>12</v>
      </c>
      <c r="G34" s="2" t="s">
        <v>6</v>
      </c>
      <c r="H34" s="2" t="s">
        <v>13</v>
      </c>
      <c r="I34" s="2" t="s">
        <v>14</v>
      </c>
      <c r="J34" s="14" t="s">
        <v>15</v>
      </c>
    </row>
    <row r="35" spans="1:10" ht="25.5" x14ac:dyDescent="0.25">
      <c r="A35" s="3" t="s">
        <v>10</v>
      </c>
      <c r="B35" s="4"/>
      <c r="C35" s="4">
        <v>1700000</v>
      </c>
      <c r="E35" s="15">
        <v>1</v>
      </c>
      <c r="F35" s="1">
        <v>1.3</v>
      </c>
      <c r="G35" s="5" t="str">
        <f>$A$24</f>
        <v>خرید یک خودرو دنا در تاریخ 1/3</v>
      </c>
      <c r="H35" s="6">
        <v>1510000</v>
      </c>
      <c r="I35" s="6"/>
      <c r="J35" s="16">
        <v>1510000</v>
      </c>
    </row>
    <row r="36" spans="1:10" ht="26.25" thickBot="1" x14ac:dyDescent="0.3">
      <c r="A36" s="3" t="s">
        <v>2</v>
      </c>
      <c r="B36" s="4"/>
      <c r="C36" s="4">
        <v>500000</v>
      </c>
      <c r="E36" s="134" t="s">
        <v>9</v>
      </c>
      <c r="F36" s="135"/>
      <c r="G36" s="136"/>
      <c r="H36" s="21">
        <f>SUM(H35:H35)</f>
        <v>1510000</v>
      </c>
      <c r="I36" s="21">
        <f>SUM(I35:I35)</f>
        <v>0</v>
      </c>
      <c r="J36" s="22">
        <v>1510000</v>
      </c>
    </row>
    <row r="37" spans="1:10" ht="26.25" thickBot="1" x14ac:dyDescent="0.3">
      <c r="A37" s="3" t="s">
        <v>22</v>
      </c>
      <c r="B37" s="4">
        <v>2200000</v>
      </c>
      <c r="C37" s="4"/>
    </row>
    <row r="38" spans="1:10" ht="25.5" x14ac:dyDescent="0.25">
      <c r="A38" s="20" t="s">
        <v>9</v>
      </c>
      <c r="B38" s="23">
        <f>SUM(B35:B37)</f>
        <v>2200000</v>
      </c>
      <c r="C38" s="23">
        <f>SUM(C35:C37)</f>
        <v>2200000</v>
      </c>
      <c r="E38" s="129" t="s">
        <v>22</v>
      </c>
      <c r="F38" s="130"/>
      <c r="G38" s="131"/>
      <c r="H38" s="10" t="s">
        <v>7</v>
      </c>
      <c r="I38" s="11" t="s">
        <v>8</v>
      </c>
      <c r="J38" s="12"/>
    </row>
    <row r="39" spans="1:10" ht="25.5" x14ac:dyDescent="0.55000000000000004">
      <c r="A39" s="132" t="s">
        <v>23</v>
      </c>
      <c r="B39" s="132"/>
      <c r="C39" s="132"/>
      <c r="E39" s="13" t="s">
        <v>11</v>
      </c>
      <c r="F39" s="2" t="s">
        <v>12</v>
      </c>
      <c r="G39" s="2" t="s">
        <v>6</v>
      </c>
      <c r="H39" s="2" t="s">
        <v>13</v>
      </c>
      <c r="I39" s="2" t="s">
        <v>14</v>
      </c>
      <c r="J39" s="14" t="s">
        <v>15</v>
      </c>
    </row>
    <row r="40" spans="1:10" ht="22.5" x14ac:dyDescent="0.25">
      <c r="E40" s="15">
        <v>1</v>
      </c>
      <c r="F40" s="1">
        <v>1.5</v>
      </c>
      <c r="G40" s="9" t="str">
        <f>$A$39</f>
        <v>خرید ساختمان به صورت نقد و نسیه در تاریخ1/5</v>
      </c>
      <c r="H40" s="6">
        <v>2200000</v>
      </c>
      <c r="I40" s="6"/>
      <c r="J40" s="16">
        <v>2200000</v>
      </c>
    </row>
    <row r="41" spans="1:10" ht="26.25" thickBot="1" x14ac:dyDescent="0.3">
      <c r="A41" s="137" t="s">
        <v>5</v>
      </c>
      <c r="B41" s="138"/>
      <c r="C41" s="139"/>
      <c r="E41" s="134" t="s">
        <v>9</v>
      </c>
      <c r="F41" s="135"/>
      <c r="G41" s="136"/>
      <c r="H41" s="21">
        <f>SUM(H40:H40)</f>
        <v>2200000</v>
      </c>
      <c r="I41" s="21">
        <f>SUM(I40:I40)</f>
        <v>0</v>
      </c>
      <c r="J41" s="22">
        <v>2200000</v>
      </c>
    </row>
    <row r="42" spans="1:10" ht="26.25" thickBot="1" x14ac:dyDescent="0.3">
      <c r="A42" s="3" t="s">
        <v>6</v>
      </c>
      <c r="B42" s="3" t="s">
        <v>7</v>
      </c>
      <c r="C42" s="3" t="s">
        <v>8</v>
      </c>
    </row>
    <row r="43" spans="1:10" ht="25.5" x14ac:dyDescent="0.25">
      <c r="A43" s="3" t="s">
        <v>24</v>
      </c>
      <c r="B43" s="4">
        <v>900000</v>
      </c>
      <c r="C43" s="4"/>
      <c r="E43" s="129" t="s">
        <v>24</v>
      </c>
      <c r="F43" s="130"/>
      <c r="G43" s="131"/>
      <c r="H43" s="10" t="s">
        <v>7</v>
      </c>
      <c r="I43" s="11" t="s">
        <v>8</v>
      </c>
      <c r="J43" s="12"/>
    </row>
    <row r="44" spans="1:10" ht="25.5" x14ac:dyDescent="0.25">
      <c r="A44" s="3" t="s">
        <v>2</v>
      </c>
      <c r="B44" s="4"/>
      <c r="C44" s="4">
        <v>800000</v>
      </c>
      <c r="E44" s="13" t="s">
        <v>11</v>
      </c>
      <c r="F44" s="2" t="s">
        <v>12</v>
      </c>
      <c r="G44" s="2" t="s">
        <v>6</v>
      </c>
      <c r="H44" s="2" t="s">
        <v>13</v>
      </c>
      <c r="I44" s="2" t="s">
        <v>14</v>
      </c>
      <c r="J44" s="14" t="s">
        <v>15</v>
      </c>
    </row>
    <row r="45" spans="1:10" ht="25.5" x14ac:dyDescent="0.25">
      <c r="A45" s="3" t="s">
        <v>10</v>
      </c>
      <c r="B45" s="4"/>
      <c r="C45" s="4">
        <v>100000</v>
      </c>
      <c r="E45" s="15">
        <v>1</v>
      </c>
      <c r="F45" s="1">
        <v>1.6</v>
      </c>
      <c r="G45" s="5" t="str">
        <f>$A$47</f>
        <v>خرید زمین به صورت نقد و نسیه در تاریخ 1/6</v>
      </c>
      <c r="H45" s="6">
        <v>900000</v>
      </c>
      <c r="I45" s="6"/>
      <c r="J45" s="16">
        <v>900000</v>
      </c>
    </row>
    <row r="46" spans="1:10" ht="26.25" thickBot="1" x14ac:dyDescent="0.3">
      <c r="A46" s="20" t="s">
        <v>9</v>
      </c>
      <c r="B46" s="23">
        <f>SUM(B43:B45)</f>
        <v>900000</v>
      </c>
      <c r="C46" s="23">
        <f>SUM(C43:C45)</f>
        <v>900000</v>
      </c>
      <c r="E46" s="134" t="s">
        <v>9</v>
      </c>
      <c r="F46" s="135"/>
      <c r="G46" s="136"/>
      <c r="H46" s="21">
        <f>SUM(H45:H45)</f>
        <v>900000</v>
      </c>
      <c r="I46" s="21">
        <f>SUM(I45:I45)</f>
        <v>0</v>
      </c>
      <c r="J46" s="22">
        <v>900000</v>
      </c>
    </row>
    <row r="47" spans="1:10" ht="25.5" thickBot="1" x14ac:dyDescent="0.75">
      <c r="A47" s="133" t="s">
        <v>25</v>
      </c>
      <c r="B47" s="133"/>
      <c r="C47" s="133"/>
    </row>
    <row r="48" spans="1:10" ht="24" customHeight="1" x14ac:dyDescent="0.25">
      <c r="E48" s="129" t="s">
        <v>26</v>
      </c>
      <c r="F48" s="130"/>
      <c r="G48" s="131"/>
      <c r="H48" s="10" t="s">
        <v>7</v>
      </c>
      <c r="I48" s="11" t="s">
        <v>8</v>
      </c>
      <c r="J48" s="12"/>
    </row>
    <row r="49" spans="1:10" ht="25.5" x14ac:dyDescent="0.25">
      <c r="A49" s="137" t="s">
        <v>5</v>
      </c>
      <c r="B49" s="138"/>
      <c r="C49" s="139"/>
      <c r="E49" s="13" t="s">
        <v>11</v>
      </c>
      <c r="F49" s="2" t="s">
        <v>12</v>
      </c>
      <c r="G49" s="2" t="s">
        <v>6</v>
      </c>
      <c r="H49" s="2" t="s">
        <v>13</v>
      </c>
      <c r="I49" s="2" t="s">
        <v>14</v>
      </c>
      <c r="J49" s="14" t="s">
        <v>15</v>
      </c>
    </row>
    <row r="50" spans="1:10" ht="25.5" x14ac:dyDescent="0.25">
      <c r="A50" s="3" t="s">
        <v>6</v>
      </c>
      <c r="B50" s="3" t="s">
        <v>7</v>
      </c>
      <c r="C50" s="3" t="s">
        <v>8</v>
      </c>
      <c r="E50" s="15">
        <v>1</v>
      </c>
      <c r="F50" s="1">
        <v>1.1200000000000001</v>
      </c>
      <c r="G50" s="5" t="str">
        <f>$A$54</f>
        <v>خرید اثاثه به صورت نقد در تاریخ 1/12</v>
      </c>
      <c r="H50" s="6">
        <v>510000</v>
      </c>
      <c r="I50" s="6"/>
      <c r="J50" s="16">
        <v>510000</v>
      </c>
    </row>
    <row r="51" spans="1:10" ht="25.5" x14ac:dyDescent="0.25">
      <c r="A51" s="3" t="s">
        <v>10</v>
      </c>
      <c r="B51" s="4"/>
      <c r="C51" s="4">
        <v>510000</v>
      </c>
      <c r="E51" s="15">
        <v>2</v>
      </c>
      <c r="F51" s="1">
        <v>1.23</v>
      </c>
      <c r="G51" s="5" t="str">
        <f>$A$75</f>
        <v>استرداد صندلی و درافت وجه در تاریخ 1/23</v>
      </c>
      <c r="H51" s="6"/>
      <c r="I51" s="6">
        <v>10000</v>
      </c>
      <c r="J51" s="16">
        <f>J50-I51</f>
        <v>500000</v>
      </c>
    </row>
    <row r="52" spans="1:10" ht="25.5" x14ac:dyDescent="0.25">
      <c r="A52" s="3" t="s">
        <v>27</v>
      </c>
      <c r="B52" s="4">
        <v>510000</v>
      </c>
      <c r="C52" s="4"/>
      <c r="E52" s="15">
        <v>3</v>
      </c>
      <c r="F52" s="1">
        <v>2.4</v>
      </c>
      <c r="G52" s="5" t="str">
        <f>$A$89</f>
        <v>فروش صندلی های مازاد در تاریخ 2/4</v>
      </c>
      <c r="H52" s="6"/>
      <c r="I52" s="6">
        <v>300000</v>
      </c>
      <c r="J52" s="16">
        <f>J51-I52</f>
        <v>200000</v>
      </c>
    </row>
    <row r="53" spans="1:10" ht="26.25" thickBot="1" x14ac:dyDescent="0.3">
      <c r="A53" s="20" t="s">
        <v>9</v>
      </c>
      <c r="B53" s="23">
        <f>SUM(B51:B52)</f>
        <v>510000</v>
      </c>
      <c r="C53" s="23">
        <f>SUM(C51:C52)</f>
        <v>510000</v>
      </c>
      <c r="E53" s="134" t="s">
        <v>9</v>
      </c>
      <c r="F53" s="135"/>
      <c r="G53" s="136"/>
      <c r="H53" s="21">
        <f>SUM(H50:H52)</f>
        <v>510000</v>
      </c>
      <c r="I53" s="21">
        <f>SUM(I50:I52)</f>
        <v>310000</v>
      </c>
      <c r="J53" s="22">
        <f>H53-I53</f>
        <v>200000</v>
      </c>
    </row>
    <row r="54" spans="1:10" ht="24.75" x14ac:dyDescent="0.7">
      <c r="A54" s="133" t="s">
        <v>28</v>
      </c>
      <c r="B54" s="133"/>
      <c r="C54" s="133"/>
    </row>
    <row r="55" spans="1:10" ht="20.25" customHeight="1" x14ac:dyDescent="0.25"/>
    <row r="56" spans="1:10" ht="25.5" x14ac:dyDescent="0.25">
      <c r="A56" s="137" t="s">
        <v>5</v>
      </c>
      <c r="B56" s="138"/>
      <c r="C56" s="139"/>
    </row>
    <row r="57" spans="1:10" ht="25.5" x14ac:dyDescent="0.25">
      <c r="A57" s="3" t="s">
        <v>6</v>
      </c>
      <c r="B57" s="3" t="s">
        <v>7</v>
      </c>
      <c r="C57" s="3" t="s">
        <v>8</v>
      </c>
    </row>
    <row r="58" spans="1:10" ht="25.5" x14ac:dyDescent="0.25">
      <c r="A58" s="3" t="s">
        <v>10</v>
      </c>
      <c r="B58" s="4"/>
      <c r="C58" s="4">
        <v>20000</v>
      </c>
    </row>
    <row r="59" spans="1:10" ht="25.5" x14ac:dyDescent="0.25">
      <c r="A59" s="3" t="s">
        <v>4</v>
      </c>
      <c r="B59" s="4">
        <v>20000</v>
      </c>
      <c r="C59" s="4"/>
    </row>
    <row r="60" spans="1:10" ht="25.5" x14ac:dyDescent="0.25">
      <c r="A60" s="20" t="s">
        <v>9</v>
      </c>
      <c r="B60" s="23">
        <f>SUM(B58:B59)</f>
        <v>20000</v>
      </c>
      <c r="C60" s="23">
        <f>SUM(C58:C59)</f>
        <v>20000</v>
      </c>
    </row>
    <row r="61" spans="1:10" ht="24.75" x14ac:dyDescent="0.7">
      <c r="A61" s="133" t="s">
        <v>29</v>
      </c>
      <c r="B61" s="133"/>
      <c r="C61" s="133"/>
    </row>
    <row r="62" spans="1:10" ht="22.5" customHeight="1" x14ac:dyDescent="0.25"/>
    <row r="63" spans="1:10" ht="25.5" x14ac:dyDescent="0.25">
      <c r="A63" s="137" t="s">
        <v>5</v>
      </c>
      <c r="B63" s="138"/>
      <c r="C63" s="139"/>
    </row>
    <row r="64" spans="1:10" ht="25.5" x14ac:dyDescent="0.25">
      <c r="A64" s="3" t="s">
        <v>6</v>
      </c>
      <c r="B64" s="3" t="s">
        <v>7</v>
      </c>
      <c r="C64" s="3" t="s">
        <v>8</v>
      </c>
    </row>
    <row r="65" spans="1:3" ht="25.5" x14ac:dyDescent="0.25">
      <c r="A65" s="3" t="s">
        <v>10</v>
      </c>
      <c r="B65" s="4"/>
      <c r="C65" s="4">
        <v>300000</v>
      </c>
    </row>
    <row r="66" spans="1:3" ht="25.5" x14ac:dyDescent="0.25">
      <c r="A66" s="3" t="s">
        <v>2</v>
      </c>
      <c r="B66" s="4">
        <v>300000</v>
      </c>
      <c r="C66" s="4"/>
    </row>
    <row r="67" spans="1:3" ht="25.5" x14ac:dyDescent="0.25">
      <c r="A67" s="20" t="s">
        <v>9</v>
      </c>
      <c r="B67" s="23">
        <f>SUM(B65:B66)</f>
        <v>300000</v>
      </c>
      <c r="C67" s="23">
        <f>SUM(C65:C66)</f>
        <v>300000</v>
      </c>
    </row>
    <row r="68" spans="1:3" ht="20.25" x14ac:dyDescent="0.55000000000000004">
      <c r="A68" s="132" t="s">
        <v>30</v>
      </c>
      <c r="B68" s="132"/>
      <c r="C68" s="132"/>
    </row>
    <row r="69" spans="1:3" ht="24" customHeight="1" x14ac:dyDescent="0.25"/>
    <row r="70" spans="1:3" ht="25.5" x14ac:dyDescent="0.25">
      <c r="A70" s="137" t="s">
        <v>5</v>
      </c>
      <c r="B70" s="138"/>
      <c r="C70" s="139"/>
    </row>
    <row r="71" spans="1:3" ht="25.5" x14ac:dyDescent="0.25">
      <c r="A71" s="3" t="s">
        <v>6</v>
      </c>
      <c r="B71" s="3" t="s">
        <v>7</v>
      </c>
      <c r="C71" s="3" t="s">
        <v>8</v>
      </c>
    </row>
    <row r="72" spans="1:3" ht="25.5" x14ac:dyDescent="0.25">
      <c r="A72" s="3" t="s">
        <v>17</v>
      </c>
      <c r="B72" s="4">
        <v>10000</v>
      </c>
      <c r="C72" s="4"/>
    </row>
    <row r="73" spans="1:3" ht="25.5" x14ac:dyDescent="0.25">
      <c r="A73" s="3" t="s">
        <v>27</v>
      </c>
      <c r="B73" s="4"/>
      <c r="C73" s="4">
        <v>10000</v>
      </c>
    </row>
    <row r="74" spans="1:3" ht="25.5" x14ac:dyDescent="0.25">
      <c r="A74" s="20" t="s">
        <v>9</v>
      </c>
      <c r="B74" s="23">
        <f>SUM(B72:B73)</f>
        <v>10000</v>
      </c>
      <c r="C74" s="23">
        <f>SUM(C72:C73)</f>
        <v>10000</v>
      </c>
    </row>
    <row r="75" spans="1:3" ht="24.75" x14ac:dyDescent="0.7">
      <c r="A75" s="133" t="s">
        <v>31</v>
      </c>
      <c r="B75" s="133"/>
      <c r="C75" s="133"/>
    </row>
    <row r="76" spans="1:3" ht="24.75" customHeight="1" x14ac:dyDescent="0.25"/>
    <row r="77" spans="1:3" ht="25.5" x14ac:dyDescent="0.25">
      <c r="A77" s="137" t="s">
        <v>5</v>
      </c>
      <c r="B77" s="138"/>
      <c r="C77" s="139"/>
    </row>
    <row r="78" spans="1:3" ht="25.5" x14ac:dyDescent="0.25">
      <c r="A78" s="3" t="s">
        <v>6</v>
      </c>
      <c r="B78" s="3" t="s">
        <v>7</v>
      </c>
      <c r="C78" s="3" t="s">
        <v>8</v>
      </c>
    </row>
    <row r="79" spans="1:3" ht="25.5" x14ac:dyDescent="0.25">
      <c r="A79" s="3" t="s">
        <v>10</v>
      </c>
      <c r="B79" s="4"/>
      <c r="C79" s="4">
        <v>20000</v>
      </c>
    </row>
    <row r="80" spans="1:3" ht="25.5" x14ac:dyDescent="0.25">
      <c r="A80" s="3" t="s">
        <v>4</v>
      </c>
      <c r="B80" s="4">
        <v>20000</v>
      </c>
      <c r="C80" s="4"/>
    </row>
    <row r="81" spans="1:3" ht="25.5" x14ac:dyDescent="0.25">
      <c r="A81" s="20" t="s">
        <v>9</v>
      </c>
      <c r="B81" s="23">
        <f>SUM(B79:B80)</f>
        <v>20000</v>
      </c>
      <c r="C81" s="23">
        <f>SUM(C79:C80)</f>
        <v>20000</v>
      </c>
    </row>
    <row r="82" spans="1:3" ht="24.75" x14ac:dyDescent="0.7">
      <c r="A82" s="133" t="s">
        <v>32</v>
      </c>
      <c r="B82" s="133"/>
      <c r="C82" s="133"/>
    </row>
    <row r="83" spans="1:3" ht="23.25" customHeight="1" x14ac:dyDescent="0.25"/>
    <row r="84" spans="1:3" ht="25.5" x14ac:dyDescent="0.25">
      <c r="A84" s="137" t="s">
        <v>5</v>
      </c>
      <c r="B84" s="138"/>
      <c r="C84" s="139"/>
    </row>
    <row r="85" spans="1:3" ht="25.5" x14ac:dyDescent="0.25">
      <c r="A85" s="3" t="s">
        <v>6</v>
      </c>
      <c r="B85" s="3" t="s">
        <v>7</v>
      </c>
      <c r="C85" s="3" t="s">
        <v>8</v>
      </c>
    </row>
    <row r="86" spans="1:3" ht="25.5" x14ac:dyDescent="0.25">
      <c r="A86" s="3" t="s">
        <v>10</v>
      </c>
      <c r="B86" s="4">
        <v>30000</v>
      </c>
      <c r="C86" s="4"/>
    </row>
    <row r="87" spans="1:3" ht="25.5" x14ac:dyDescent="0.25">
      <c r="A87" s="3" t="s">
        <v>27</v>
      </c>
      <c r="B87" s="4"/>
      <c r="C87" s="4">
        <v>30000</v>
      </c>
    </row>
    <row r="88" spans="1:3" ht="25.5" x14ac:dyDescent="0.25">
      <c r="A88" s="20" t="s">
        <v>9</v>
      </c>
      <c r="B88" s="23">
        <f>SUM(B86:B87)</f>
        <v>30000</v>
      </c>
      <c r="C88" s="23">
        <f>SUM(C86:C87)</f>
        <v>30000</v>
      </c>
    </row>
    <row r="89" spans="1:3" ht="24.75" x14ac:dyDescent="0.7">
      <c r="A89" s="133" t="s">
        <v>33</v>
      </c>
      <c r="B89" s="133"/>
      <c r="C89" s="133"/>
    </row>
    <row r="90" spans="1:3" ht="24.75" customHeight="1" x14ac:dyDescent="0.25"/>
    <row r="91" spans="1:3" ht="25.5" x14ac:dyDescent="0.25">
      <c r="A91" s="137" t="s">
        <v>5</v>
      </c>
      <c r="B91" s="138"/>
      <c r="C91" s="139"/>
    </row>
    <row r="92" spans="1:3" ht="25.5" x14ac:dyDescent="0.25">
      <c r="A92" s="3" t="s">
        <v>6</v>
      </c>
      <c r="B92" s="3" t="s">
        <v>7</v>
      </c>
      <c r="C92" s="3" t="s">
        <v>8</v>
      </c>
    </row>
    <row r="93" spans="1:3" ht="25.5" x14ac:dyDescent="0.25">
      <c r="A93" s="3" t="s">
        <v>10</v>
      </c>
      <c r="B93" s="4"/>
      <c r="C93" s="4">
        <v>200000</v>
      </c>
    </row>
    <row r="94" spans="1:3" ht="25.5" x14ac:dyDescent="0.25">
      <c r="A94" s="3" t="s">
        <v>2</v>
      </c>
      <c r="B94" s="4">
        <v>200000</v>
      </c>
      <c r="C94" s="4"/>
    </row>
    <row r="95" spans="1:3" ht="25.5" x14ac:dyDescent="0.25">
      <c r="A95" s="20" t="s">
        <v>9</v>
      </c>
      <c r="B95" s="23">
        <f>SUM(B93:B94)</f>
        <v>200000</v>
      </c>
      <c r="C95" s="23">
        <f>SUM(C93:C94)</f>
        <v>200000</v>
      </c>
    </row>
    <row r="96" spans="1:3" ht="24.75" x14ac:dyDescent="0.7">
      <c r="A96" s="133" t="s">
        <v>34</v>
      </c>
      <c r="B96" s="133"/>
      <c r="C96" s="133"/>
    </row>
    <row r="97" spans="1:3" ht="25.5" customHeight="1" x14ac:dyDescent="0.25"/>
    <row r="98" spans="1:3" ht="25.5" x14ac:dyDescent="0.25">
      <c r="A98" s="137" t="s">
        <v>5</v>
      </c>
      <c r="B98" s="138"/>
      <c r="C98" s="139"/>
    </row>
    <row r="99" spans="1:3" ht="25.5" x14ac:dyDescent="0.25">
      <c r="A99" s="3" t="s">
        <v>6</v>
      </c>
      <c r="B99" s="3" t="s">
        <v>7</v>
      </c>
      <c r="C99" s="3" t="s">
        <v>8</v>
      </c>
    </row>
    <row r="100" spans="1:3" ht="25.5" x14ac:dyDescent="0.25">
      <c r="A100" s="3" t="s">
        <v>10</v>
      </c>
      <c r="B100" s="4">
        <v>10000</v>
      </c>
      <c r="C100" s="4"/>
    </row>
    <row r="101" spans="1:3" ht="25.5" x14ac:dyDescent="0.25">
      <c r="A101" s="3" t="s">
        <v>17</v>
      </c>
      <c r="B101" s="4"/>
      <c r="C101" s="4">
        <v>10000</v>
      </c>
    </row>
    <row r="102" spans="1:3" ht="25.5" x14ac:dyDescent="0.25">
      <c r="A102" s="20" t="s">
        <v>9</v>
      </c>
      <c r="B102" s="23">
        <f>SUM(B100:B101)</f>
        <v>10000</v>
      </c>
      <c r="C102" s="23">
        <f>SUM(C100:C101)</f>
        <v>10000</v>
      </c>
    </row>
    <row r="103" spans="1:3" ht="24.75" x14ac:dyDescent="0.7">
      <c r="A103" s="133" t="s">
        <v>35</v>
      </c>
      <c r="B103" s="133"/>
      <c r="C103" s="133"/>
    </row>
    <row r="104" spans="1:3" ht="27" customHeight="1" x14ac:dyDescent="0.25"/>
    <row r="105" spans="1:3" ht="25.5" x14ac:dyDescent="0.25">
      <c r="A105" s="137" t="s">
        <v>5</v>
      </c>
      <c r="B105" s="138"/>
      <c r="C105" s="139"/>
    </row>
    <row r="106" spans="1:3" ht="25.5" x14ac:dyDescent="0.25">
      <c r="A106" s="3" t="s">
        <v>6</v>
      </c>
      <c r="B106" s="3" t="s">
        <v>7</v>
      </c>
      <c r="C106" s="3" t="s">
        <v>8</v>
      </c>
    </row>
    <row r="107" spans="1:3" ht="25.5" x14ac:dyDescent="0.25">
      <c r="A107" s="3" t="s">
        <v>10</v>
      </c>
      <c r="B107" s="4">
        <v>400000</v>
      </c>
      <c r="C107" s="4"/>
    </row>
    <row r="108" spans="1:3" ht="25.5" x14ac:dyDescent="0.25">
      <c r="A108" s="3" t="s">
        <v>17</v>
      </c>
      <c r="B108" s="4">
        <v>200000</v>
      </c>
      <c r="C108" s="4"/>
    </row>
    <row r="109" spans="1:3" ht="25.5" x14ac:dyDescent="0.25">
      <c r="A109" s="3" t="s">
        <v>4</v>
      </c>
      <c r="B109" s="4"/>
      <c r="C109" s="4">
        <v>600000</v>
      </c>
    </row>
    <row r="110" spans="1:3" ht="25.5" x14ac:dyDescent="0.25">
      <c r="A110" s="20" t="s">
        <v>9</v>
      </c>
      <c r="B110" s="23">
        <f>SUM(B107:B109)</f>
        <v>600000</v>
      </c>
      <c r="C110" s="23">
        <f>SUM(C107:C109)</f>
        <v>600000</v>
      </c>
    </row>
    <row r="111" spans="1:3" ht="19.5" x14ac:dyDescent="0.55000000000000004">
      <c r="A111" s="140" t="s">
        <v>36</v>
      </c>
      <c r="B111" s="140"/>
      <c r="C111" s="140"/>
    </row>
    <row r="112" spans="1:3" ht="23.25" customHeight="1" x14ac:dyDescent="0.25"/>
    <row r="113" spans="1:3" ht="25.5" x14ac:dyDescent="0.25">
      <c r="A113" s="137" t="s">
        <v>5</v>
      </c>
      <c r="B113" s="138"/>
      <c r="C113" s="139"/>
    </row>
    <row r="114" spans="1:3" ht="25.5" x14ac:dyDescent="0.25">
      <c r="A114" s="3" t="s">
        <v>6</v>
      </c>
      <c r="B114" s="3" t="s">
        <v>7</v>
      </c>
      <c r="C114" s="3" t="s">
        <v>8</v>
      </c>
    </row>
    <row r="115" spans="1:3" ht="25.5" x14ac:dyDescent="0.25">
      <c r="A115" s="3" t="s">
        <v>10</v>
      </c>
      <c r="B115" s="4"/>
      <c r="C115" s="4">
        <v>500000</v>
      </c>
    </row>
    <row r="116" spans="1:3" ht="25.5" x14ac:dyDescent="0.25">
      <c r="A116" s="3" t="s">
        <v>2</v>
      </c>
      <c r="B116" s="4">
        <v>500000</v>
      </c>
      <c r="C116" s="4"/>
    </row>
    <row r="117" spans="1:3" ht="25.5" x14ac:dyDescent="0.25">
      <c r="A117" s="20" t="s">
        <v>9</v>
      </c>
      <c r="B117" s="23">
        <f>SUM(B115:B116)</f>
        <v>500000</v>
      </c>
      <c r="C117" s="23">
        <f>SUM(C115:C116)</f>
        <v>500000</v>
      </c>
    </row>
    <row r="118" spans="1:3" ht="24.75" x14ac:dyDescent="0.7">
      <c r="A118" s="133" t="s">
        <v>37</v>
      </c>
      <c r="B118" s="133"/>
      <c r="C118" s="133"/>
    </row>
    <row r="119" spans="1:3" ht="27" customHeight="1" x14ac:dyDescent="0.25"/>
    <row r="120" spans="1:3" ht="25.5" x14ac:dyDescent="0.25">
      <c r="A120" s="137" t="s">
        <v>5</v>
      </c>
      <c r="B120" s="138"/>
      <c r="C120" s="139"/>
    </row>
    <row r="121" spans="1:3" ht="25.5" x14ac:dyDescent="0.25">
      <c r="A121" s="3" t="s">
        <v>6</v>
      </c>
      <c r="B121" s="3" t="s">
        <v>7</v>
      </c>
      <c r="C121" s="3" t="s">
        <v>8</v>
      </c>
    </row>
    <row r="122" spans="1:3" ht="25.5" x14ac:dyDescent="0.25">
      <c r="A122" s="3" t="s">
        <v>2</v>
      </c>
      <c r="B122" s="4"/>
      <c r="C122" s="4">
        <v>40000</v>
      </c>
    </row>
    <row r="123" spans="1:3" ht="25.5" x14ac:dyDescent="0.25">
      <c r="A123" s="3" t="s">
        <v>4</v>
      </c>
      <c r="B123" s="4">
        <v>40000</v>
      </c>
      <c r="C123" s="4"/>
    </row>
    <row r="124" spans="1:3" ht="25.5" x14ac:dyDescent="0.25">
      <c r="A124" s="20" t="s">
        <v>9</v>
      </c>
      <c r="B124" s="23">
        <f>SUM(B122:B123)</f>
        <v>40000</v>
      </c>
      <c r="C124" s="23">
        <f>SUM(C122:C123)</f>
        <v>40000</v>
      </c>
    </row>
    <row r="125" spans="1:3" ht="24.75" x14ac:dyDescent="0.7">
      <c r="A125" s="133" t="s">
        <v>38</v>
      </c>
      <c r="B125" s="133"/>
      <c r="C125" s="133"/>
    </row>
    <row r="126" spans="1:3" ht="27" customHeight="1" x14ac:dyDescent="0.25"/>
    <row r="127" spans="1:3" ht="25.5" x14ac:dyDescent="0.25">
      <c r="A127" s="137" t="s">
        <v>5</v>
      </c>
      <c r="B127" s="138"/>
      <c r="C127" s="139"/>
    </row>
    <row r="128" spans="1:3" ht="25.5" x14ac:dyDescent="0.25">
      <c r="A128" s="3" t="s">
        <v>6</v>
      </c>
      <c r="B128" s="3" t="s">
        <v>7</v>
      </c>
      <c r="C128" s="3" t="s">
        <v>8</v>
      </c>
    </row>
    <row r="129" spans="1:3" ht="25.5" x14ac:dyDescent="0.25">
      <c r="A129" s="3" t="s">
        <v>2</v>
      </c>
      <c r="B129" s="4"/>
      <c r="C129" s="4">
        <v>250000</v>
      </c>
    </row>
    <row r="130" spans="1:3" ht="25.5" x14ac:dyDescent="0.25">
      <c r="A130" s="3" t="s">
        <v>4</v>
      </c>
      <c r="B130" s="4">
        <v>250000</v>
      </c>
      <c r="C130" s="4"/>
    </row>
    <row r="131" spans="1:3" ht="25.5" x14ac:dyDescent="0.25">
      <c r="A131" s="20" t="s">
        <v>9</v>
      </c>
      <c r="B131" s="23">
        <f>SUM(B129:B130)</f>
        <v>250000</v>
      </c>
      <c r="C131" s="23">
        <f>SUM(C129:C130)</f>
        <v>250000</v>
      </c>
    </row>
    <row r="132" spans="1:3" ht="24.75" x14ac:dyDescent="0.7">
      <c r="A132" s="133" t="s">
        <v>39</v>
      </c>
      <c r="B132" s="133"/>
      <c r="C132" s="133"/>
    </row>
    <row r="133" spans="1:3" ht="25.5" customHeight="1" x14ac:dyDescent="0.25"/>
    <row r="134" spans="1:3" ht="25.5" x14ac:dyDescent="0.25">
      <c r="A134" s="137" t="s">
        <v>5</v>
      </c>
      <c r="B134" s="138"/>
      <c r="C134" s="139"/>
    </row>
    <row r="135" spans="1:3" ht="25.5" x14ac:dyDescent="0.25">
      <c r="A135" s="3" t="s">
        <v>6</v>
      </c>
      <c r="B135" s="3" t="s">
        <v>7</v>
      </c>
      <c r="C135" s="3" t="s">
        <v>8</v>
      </c>
    </row>
    <row r="136" spans="1:3" ht="25.5" x14ac:dyDescent="0.25">
      <c r="A136" s="3" t="s">
        <v>10</v>
      </c>
      <c r="B136" s="4"/>
      <c r="C136" s="4">
        <v>50000</v>
      </c>
    </row>
    <row r="137" spans="1:3" ht="25.5" x14ac:dyDescent="0.25">
      <c r="A137" s="3" t="s">
        <v>4</v>
      </c>
      <c r="B137" s="4">
        <v>50000</v>
      </c>
      <c r="C137" s="4"/>
    </row>
    <row r="138" spans="1:3" ht="25.5" x14ac:dyDescent="0.25">
      <c r="A138" s="20" t="s">
        <v>9</v>
      </c>
      <c r="B138" s="23">
        <f>SUM(B136:B137)</f>
        <v>50000</v>
      </c>
      <c r="C138" s="23">
        <f>SUM(C136:C137)</f>
        <v>50000</v>
      </c>
    </row>
    <row r="139" spans="1:3" ht="24.75" x14ac:dyDescent="0.7">
      <c r="A139" s="133" t="s">
        <v>40</v>
      </c>
      <c r="B139" s="133"/>
      <c r="C139" s="133"/>
    </row>
  </sheetData>
  <mergeCells count="55">
    <mergeCell ref="A127:C127"/>
    <mergeCell ref="A134:C134"/>
    <mergeCell ref="A91:C91"/>
    <mergeCell ref="A98:C98"/>
    <mergeCell ref="A105:C105"/>
    <mergeCell ref="A113:C113"/>
    <mergeCell ref="A120:C120"/>
    <mergeCell ref="A56:C56"/>
    <mergeCell ref="A63:C63"/>
    <mergeCell ref="A70:C70"/>
    <mergeCell ref="A77:C77"/>
    <mergeCell ref="A84:C84"/>
    <mergeCell ref="A12:C12"/>
    <mergeCell ref="A19:C19"/>
    <mergeCell ref="A26:C26"/>
    <mergeCell ref="A33:C33"/>
    <mergeCell ref="A41:C41"/>
    <mergeCell ref="C2:E2"/>
    <mergeCell ref="L14:N14"/>
    <mergeCell ref="A125:C125"/>
    <mergeCell ref="A132:C132"/>
    <mergeCell ref="A139:C139"/>
    <mergeCell ref="A111:C111"/>
    <mergeCell ref="A118:C118"/>
    <mergeCell ref="A96:C96"/>
    <mergeCell ref="A103:C103"/>
    <mergeCell ref="A82:C82"/>
    <mergeCell ref="A89:C89"/>
    <mergeCell ref="A68:C68"/>
    <mergeCell ref="A75:C75"/>
    <mergeCell ref="A61:C61"/>
    <mergeCell ref="E48:G48"/>
    <mergeCell ref="E53:G53"/>
    <mergeCell ref="A54:C54"/>
    <mergeCell ref="E38:G38"/>
    <mergeCell ref="E41:G41"/>
    <mergeCell ref="E43:G43"/>
    <mergeCell ref="E46:G46"/>
    <mergeCell ref="A49:C49"/>
    <mergeCell ref="L5:N5"/>
    <mergeCell ref="A39:C39"/>
    <mergeCell ref="A47:C47"/>
    <mergeCell ref="A31:C31"/>
    <mergeCell ref="E31:G31"/>
    <mergeCell ref="E33:G33"/>
    <mergeCell ref="E36:G36"/>
    <mergeCell ref="L16:N16"/>
    <mergeCell ref="L26:N26"/>
    <mergeCell ref="E21:G21"/>
    <mergeCell ref="A24:C24"/>
    <mergeCell ref="A5:C5"/>
    <mergeCell ref="A10:C10"/>
    <mergeCell ref="A17:C17"/>
    <mergeCell ref="E23:G23"/>
    <mergeCell ref="E5:G5"/>
  </mergeCells>
  <pageMargins left="0.7" right="0.7" top="0.75" bottom="0.75" header="0.3" footer="0.3"/>
  <pageSetup paperSize="9" orientation="portrait" verticalDpi="0" r:id="rId1"/>
  <ignoredErrors>
    <ignoredError sqref="J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AE147"/>
  <sheetViews>
    <sheetView rightToLeft="1" tabSelected="1" topLeftCell="L1" zoomScale="86" zoomScaleNormal="86" workbookViewId="0">
      <selection activeCell="O26" sqref="O26:U26"/>
    </sheetView>
  </sheetViews>
  <sheetFormatPr defaultRowHeight="15" x14ac:dyDescent="0.25"/>
  <cols>
    <col min="1" max="1" width="23.140625" customWidth="1"/>
    <col min="2" max="2" width="15" bestFit="1" customWidth="1"/>
    <col min="3" max="3" width="15" customWidth="1"/>
    <col min="4" max="4" width="2.7109375" bestFit="1" customWidth="1"/>
    <col min="5" max="5" width="3.140625" customWidth="1"/>
    <col min="6" max="6" width="6.7109375" bestFit="1" customWidth="1"/>
    <col min="7" max="7" width="7.140625" bestFit="1" customWidth="1"/>
    <col min="8" max="8" width="48.5703125" bestFit="1" customWidth="1"/>
    <col min="9" max="9" width="17.140625" bestFit="1" customWidth="1"/>
    <col min="10" max="10" width="16.140625" bestFit="1" customWidth="1"/>
    <col min="11" max="11" width="7.42578125" bestFit="1" customWidth="1"/>
    <col min="12" max="12" width="18.140625" bestFit="1" customWidth="1"/>
    <col min="13" max="13" width="3.42578125" customWidth="1"/>
    <col min="14" max="14" width="3.140625" customWidth="1"/>
    <col min="15" max="15" width="6.7109375" customWidth="1"/>
    <col min="16" max="16" width="7.140625" customWidth="1"/>
    <col min="17" max="17" width="48.5703125" bestFit="1" customWidth="1"/>
    <col min="18" max="18" width="16.42578125" bestFit="1" customWidth="1"/>
    <col min="19" max="19" width="19.140625" bestFit="1" customWidth="1"/>
    <col min="20" max="20" width="7.42578125" bestFit="1" customWidth="1"/>
    <col min="21" max="21" width="19.140625" bestFit="1" customWidth="1"/>
    <col min="22" max="23" width="3" customWidth="1"/>
    <col min="24" max="24" width="3.28515625" customWidth="1"/>
    <col min="25" max="25" width="15.42578125" bestFit="1" customWidth="1"/>
    <col min="26" max="26" width="15.7109375" bestFit="1" customWidth="1"/>
    <col min="27" max="27" width="38" bestFit="1" customWidth="1"/>
    <col min="28" max="31" width="16.7109375" bestFit="1" customWidth="1"/>
  </cols>
  <sheetData>
    <row r="1" spans="1:31" ht="29.25" thickBot="1" x14ac:dyDescent="0.3">
      <c r="H1" s="17" t="s">
        <v>0</v>
      </c>
      <c r="I1" s="24" t="s">
        <v>1</v>
      </c>
      <c r="J1" s="18" t="s">
        <v>2</v>
      </c>
      <c r="K1" s="25" t="s">
        <v>3</v>
      </c>
      <c r="L1" s="19" t="s">
        <v>4</v>
      </c>
    </row>
    <row r="4" spans="1:31" ht="15.75" thickBot="1" x14ac:dyDescent="0.3"/>
    <row r="5" spans="1:31" ht="36.75" thickBot="1" x14ac:dyDescent="1.1499999999999999">
      <c r="A5" s="144" t="s">
        <v>5</v>
      </c>
      <c r="B5" s="145"/>
      <c r="C5" s="146"/>
      <c r="F5" s="155" t="s">
        <v>10</v>
      </c>
      <c r="G5" s="156"/>
      <c r="H5" s="157"/>
      <c r="I5" s="157"/>
      <c r="J5" s="157"/>
      <c r="K5" s="157"/>
      <c r="L5" s="158"/>
      <c r="O5" s="155" t="s">
        <v>49</v>
      </c>
      <c r="P5" s="156"/>
      <c r="Q5" s="157"/>
      <c r="R5" s="157"/>
      <c r="S5" s="157"/>
      <c r="T5" s="157"/>
      <c r="U5" s="158"/>
      <c r="AA5" s="167" t="s">
        <v>63</v>
      </c>
      <c r="AB5" s="168"/>
      <c r="AC5" s="169"/>
      <c r="AD5" s="169"/>
      <c r="AE5" s="170"/>
    </row>
    <row r="6" spans="1:31" ht="28.5" x14ac:dyDescent="0.75">
      <c r="A6" s="32" t="s">
        <v>6</v>
      </c>
      <c r="B6" s="33" t="s">
        <v>41</v>
      </c>
      <c r="C6" s="34" t="s">
        <v>42</v>
      </c>
      <c r="F6" s="39" t="s">
        <v>11</v>
      </c>
      <c r="G6" s="42" t="s">
        <v>12</v>
      </c>
      <c r="H6" s="38" t="s">
        <v>6</v>
      </c>
      <c r="I6" s="38" t="s">
        <v>41</v>
      </c>
      <c r="J6" s="38" t="s">
        <v>42</v>
      </c>
      <c r="K6" s="38" t="s">
        <v>53</v>
      </c>
      <c r="L6" s="40" t="s">
        <v>15</v>
      </c>
      <c r="O6" s="39" t="s">
        <v>11</v>
      </c>
      <c r="P6" s="42" t="s">
        <v>12</v>
      </c>
      <c r="Q6" s="38" t="s">
        <v>6</v>
      </c>
      <c r="R6" s="38" t="s">
        <v>41</v>
      </c>
      <c r="S6" s="38" t="s">
        <v>42</v>
      </c>
      <c r="T6" s="38" t="s">
        <v>53</v>
      </c>
      <c r="U6" s="40" t="s">
        <v>15</v>
      </c>
      <c r="AA6" s="171" t="s">
        <v>65</v>
      </c>
      <c r="AB6" s="164" t="s">
        <v>64</v>
      </c>
      <c r="AC6" s="164"/>
      <c r="AD6" s="165" t="s">
        <v>15</v>
      </c>
      <c r="AE6" s="166"/>
    </row>
    <row r="7" spans="1:31" ht="23.25" customHeight="1" x14ac:dyDescent="0.75">
      <c r="A7" s="31" t="s">
        <v>10</v>
      </c>
      <c r="B7" s="35">
        <v>25000000</v>
      </c>
      <c r="C7" s="36"/>
      <c r="F7" s="41">
        <v>1</v>
      </c>
      <c r="G7" s="43">
        <v>1.1000000000000001</v>
      </c>
      <c r="H7" s="1" t="s">
        <v>54</v>
      </c>
      <c r="I7" s="35">
        <v>25000000</v>
      </c>
      <c r="J7" s="35"/>
      <c r="K7" s="46" t="s">
        <v>55</v>
      </c>
      <c r="L7" s="48">
        <f>I7</f>
        <v>25000000</v>
      </c>
      <c r="O7" s="41">
        <v>1</v>
      </c>
      <c r="P7" s="43">
        <v>1.1000000000000001</v>
      </c>
      <c r="Q7" s="1" t="s">
        <v>54</v>
      </c>
      <c r="R7" s="35"/>
      <c r="S7" s="35">
        <v>4250000</v>
      </c>
      <c r="T7" s="46" t="s">
        <v>56</v>
      </c>
      <c r="U7" s="48">
        <f>S7</f>
        <v>4250000</v>
      </c>
      <c r="AA7" s="172"/>
      <c r="AB7" s="49" t="s">
        <v>41</v>
      </c>
      <c r="AC7" s="56" t="s">
        <v>42</v>
      </c>
      <c r="AD7" s="55" t="s">
        <v>41</v>
      </c>
      <c r="AE7" s="50" t="s">
        <v>42</v>
      </c>
    </row>
    <row r="8" spans="1:31" ht="23.25" customHeight="1" x14ac:dyDescent="0.25">
      <c r="A8" s="31" t="s">
        <v>17</v>
      </c>
      <c r="B8" s="35">
        <v>1500000</v>
      </c>
      <c r="C8" s="36"/>
      <c r="F8" s="41">
        <v>2</v>
      </c>
      <c r="G8" s="43">
        <v>1.1399999999999999</v>
      </c>
      <c r="H8" s="1" t="s">
        <v>59</v>
      </c>
      <c r="I8" s="35">
        <v>500000</v>
      </c>
      <c r="J8" s="35"/>
      <c r="K8" s="46" t="s">
        <v>55</v>
      </c>
      <c r="L8" s="48">
        <f>L7+I8</f>
        <v>25500000</v>
      </c>
      <c r="O8" s="41">
        <v>2</v>
      </c>
      <c r="P8" s="43">
        <v>1.21</v>
      </c>
      <c r="Q8" s="46" t="s">
        <v>62</v>
      </c>
      <c r="R8" s="35">
        <v>250000</v>
      </c>
      <c r="S8" s="35"/>
      <c r="T8" s="46" t="s">
        <v>56</v>
      </c>
      <c r="U8" s="48">
        <f>U7-R8</f>
        <v>4000000</v>
      </c>
      <c r="Y8" s="179" t="s">
        <v>68</v>
      </c>
      <c r="Z8" s="173" t="s">
        <v>69</v>
      </c>
      <c r="AA8" s="61" t="s">
        <v>10</v>
      </c>
      <c r="AB8" s="58">
        <f>I13</f>
        <v>25500000</v>
      </c>
      <c r="AC8" s="59">
        <f>J13</f>
        <v>1865000</v>
      </c>
      <c r="AD8" s="54">
        <f>IF(AB8&gt;AC8,AB8-AC8,0)</f>
        <v>23635000</v>
      </c>
      <c r="AE8" s="52">
        <f>IF(AC8&gt;AB8,AC8-AB8,0)</f>
        <v>0</v>
      </c>
    </row>
    <row r="9" spans="1:31" ht="23.25" customHeight="1" x14ac:dyDescent="0.25">
      <c r="A9" s="31" t="s">
        <v>43</v>
      </c>
      <c r="B9" s="35">
        <v>1000000</v>
      </c>
      <c r="C9" s="36"/>
      <c r="F9" s="41">
        <v>3</v>
      </c>
      <c r="G9" s="43">
        <v>1.25</v>
      </c>
      <c r="H9" s="46" t="s">
        <v>67</v>
      </c>
      <c r="I9" s="35"/>
      <c r="J9" s="35">
        <v>365000</v>
      </c>
      <c r="K9" s="46" t="s">
        <v>55</v>
      </c>
      <c r="L9" s="48">
        <f>L8-J9</f>
        <v>25135000</v>
      </c>
      <c r="O9" s="41">
        <v>3</v>
      </c>
      <c r="P9" s="43"/>
      <c r="Q9" s="46"/>
      <c r="R9" s="35"/>
      <c r="S9" s="35"/>
      <c r="T9" s="46"/>
      <c r="U9" s="47"/>
      <c r="Y9" s="179"/>
      <c r="Z9" s="174"/>
      <c r="AA9" s="61" t="s">
        <v>17</v>
      </c>
      <c r="AB9" s="58">
        <f>I20</f>
        <v>1500000</v>
      </c>
      <c r="AC9" s="60">
        <f>J20</f>
        <v>500000</v>
      </c>
      <c r="AD9" s="57">
        <f t="shared" ref="AD9:AD37" si="0">IF(AB9&gt;AC9,AB9-AC9,0)</f>
        <v>1000000</v>
      </c>
      <c r="AE9" s="52">
        <f t="shared" ref="AE9:AE37" si="1">IF(AC9&gt;AB9,AC9-AB9,0)</f>
        <v>0</v>
      </c>
    </row>
    <row r="10" spans="1:31" ht="29.25" thickBot="1" x14ac:dyDescent="0.3">
      <c r="A10" s="31" t="s">
        <v>44</v>
      </c>
      <c r="B10" s="35">
        <v>3500000</v>
      </c>
      <c r="C10" s="36"/>
      <c r="F10" s="41">
        <v>4</v>
      </c>
      <c r="G10" s="43">
        <v>1.26</v>
      </c>
      <c r="H10" s="46" t="s">
        <v>88</v>
      </c>
      <c r="I10" s="35"/>
      <c r="J10" s="35">
        <v>500000</v>
      </c>
      <c r="K10" s="46" t="s">
        <v>55</v>
      </c>
      <c r="L10" s="48">
        <f>L9-J10</f>
        <v>24635000</v>
      </c>
      <c r="O10" s="159" t="s">
        <v>9</v>
      </c>
      <c r="P10" s="160"/>
      <c r="Q10" s="161"/>
      <c r="R10" s="44">
        <f>SUM(R7:R9)</f>
        <v>250000</v>
      </c>
      <c r="S10" s="44">
        <f>SUM(S7:S9)</f>
        <v>4250000</v>
      </c>
      <c r="T10" s="44"/>
      <c r="U10" s="45">
        <f>S10-R10</f>
        <v>4000000</v>
      </c>
      <c r="Y10" s="179"/>
      <c r="Z10" s="175"/>
      <c r="AA10" s="61" t="s">
        <v>43</v>
      </c>
      <c r="AB10" s="58">
        <f>I27</f>
        <v>1000000</v>
      </c>
      <c r="AC10" s="60">
        <f>J27</f>
        <v>750000</v>
      </c>
      <c r="AD10" s="57">
        <f t="shared" si="0"/>
        <v>250000</v>
      </c>
      <c r="AE10" s="52">
        <f t="shared" si="1"/>
        <v>0</v>
      </c>
    </row>
    <row r="11" spans="1:31" ht="27" customHeight="1" thickBot="1" x14ac:dyDescent="0.3">
      <c r="A11" s="31" t="s">
        <v>45</v>
      </c>
      <c r="B11" s="35">
        <v>2250000</v>
      </c>
      <c r="C11" s="36"/>
      <c r="F11" s="41">
        <v>5</v>
      </c>
      <c r="G11" s="43">
        <v>1.28</v>
      </c>
      <c r="H11" s="125" t="s">
        <v>89</v>
      </c>
      <c r="I11" s="35"/>
      <c r="J11" s="35">
        <v>1000000</v>
      </c>
      <c r="K11" s="46" t="s">
        <v>55</v>
      </c>
      <c r="L11" s="48">
        <f>L10-J11</f>
        <v>23635000</v>
      </c>
      <c r="Y11" s="179"/>
      <c r="Z11" s="176" t="s">
        <v>72</v>
      </c>
      <c r="AA11" s="61" t="s">
        <v>44</v>
      </c>
      <c r="AB11" s="58">
        <f>I35</f>
        <v>3800000</v>
      </c>
      <c r="AC11" s="60">
        <f>J35</f>
        <v>250000</v>
      </c>
      <c r="AD11" s="57">
        <f t="shared" si="0"/>
        <v>3550000</v>
      </c>
      <c r="AE11" s="52">
        <f t="shared" si="1"/>
        <v>0</v>
      </c>
    </row>
    <row r="12" spans="1:31" ht="36" x14ac:dyDescent="1.1000000000000001">
      <c r="A12" s="31" t="s">
        <v>24</v>
      </c>
      <c r="B12" s="35">
        <v>4000000</v>
      </c>
      <c r="C12" s="36"/>
      <c r="F12" s="41">
        <v>6</v>
      </c>
      <c r="G12" s="43"/>
      <c r="H12" s="46"/>
      <c r="I12" s="35"/>
      <c r="J12" s="35"/>
      <c r="K12" s="46"/>
      <c r="L12" s="47"/>
      <c r="O12" s="155" t="s">
        <v>50</v>
      </c>
      <c r="P12" s="156"/>
      <c r="Q12" s="157"/>
      <c r="R12" s="157"/>
      <c r="S12" s="157"/>
      <c r="T12" s="157"/>
      <c r="U12" s="158"/>
      <c r="Y12" s="179"/>
      <c r="Z12" s="177"/>
      <c r="AA12" s="61" t="s">
        <v>45</v>
      </c>
      <c r="AB12" s="58">
        <f>I41</f>
        <v>2250000</v>
      </c>
      <c r="AC12" s="60">
        <f>J41</f>
        <v>0</v>
      </c>
      <c r="AD12" s="57">
        <f t="shared" si="0"/>
        <v>2250000</v>
      </c>
      <c r="AE12" s="52">
        <f t="shared" si="1"/>
        <v>0</v>
      </c>
    </row>
    <row r="13" spans="1:31" ht="28.5" customHeight="1" thickBot="1" x14ac:dyDescent="0.8">
      <c r="A13" s="31" t="s">
        <v>22</v>
      </c>
      <c r="B13" s="35">
        <v>5500000</v>
      </c>
      <c r="C13" s="36"/>
      <c r="F13" s="159" t="s">
        <v>9</v>
      </c>
      <c r="G13" s="160"/>
      <c r="H13" s="161"/>
      <c r="I13" s="44">
        <f>SUM(I7:I12)</f>
        <v>25500000</v>
      </c>
      <c r="J13" s="44">
        <f>SUM(J7:J12)</f>
        <v>1865000</v>
      </c>
      <c r="K13" s="44" t="str">
        <f>IF(I13&gt;J13,"بد","بس")</f>
        <v>بد</v>
      </c>
      <c r="L13" s="45">
        <f>I13-J13</f>
        <v>23635000</v>
      </c>
      <c r="O13" s="39" t="s">
        <v>11</v>
      </c>
      <c r="P13" s="42" t="s">
        <v>12</v>
      </c>
      <c r="Q13" s="38" t="s">
        <v>6</v>
      </c>
      <c r="R13" s="38" t="s">
        <v>41</v>
      </c>
      <c r="S13" s="38" t="s">
        <v>42</v>
      </c>
      <c r="T13" s="38" t="s">
        <v>53</v>
      </c>
      <c r="U13" s="40" t="s">
        <v>15</v>
      </c>
      <c r="Y13" s="179"/>
      <c r="Z13" s="178"/>
      <c r="AA13" s="61" t="s">
        <v>66</v>
      </c>
      <c r="AB13" s="58">
        <f>I92</f>
        <v>365000</v>
      </c>
      <c r="AC13" s="60">
        <f>J92</f>
        <v>0</v>
      </c>
      <c r="AD13" s="57">
        <f t="shared" si="0"/>
        <v>365000</v>
      </c>
      <c r="AE13" s="52">
        <f t="shared" si="1"/>
        <v>0</v>
      </c>
    </row>
    <row r="14" spans="1:31" ht="27" thickBot="1" x14ac:dyDescent="0.3">
      <c r="A14" s="37" t="s">
        <v>46</v>
      </c>
      <c r="B14" s="35"/>
      <c r="C14" s="36">
        <v>1000000</v>
      </c>
      <c r="O14" s="41">
        <v>1</v>
      </c>
      <c r="P14" s="43">
        <v>1.1000000000000001</v>
      </c>
      <c r="Q14" s="1" t="s">
        <v>54</v>
      </c>
      <c r="R14" s="35"/>
      <c r="S14" s="35">
        <v>1200000</v>
      </c>
      <c r="T14" s="46" t="s">
        <v>56</v>
      </c>
      <c r="U14" s="48">
        <f>S14</f>
        <v>1200000</v>
      </c>
      <c r="Y14" s="179"/>
      <c r="Z14" s="62" t="s">
        <v>73</v>
      </c>
      <c r="AA14" s="61" t="s">
        <v>71</v>
      </c>
      <c r="AB14" s="58">
        <f>I100</f>
        <v>750000</v>
      </c>
      <c r="AC14" s="60">
        <f>J100</f>
        <v>450000</v>
      </c>
      <c r="AD14" s="57">
        <f t="shared" si="0"/>
        <v>300000</v>
      </c>
      <c r="AE14" s="52">
        <f t="shared" si="1"/>
        <v>0</v>
      </c>
    </row>
    <row r="15" spans="1:31" ht="36" x14ac:dyDescent="1.1000000000000001">
      <c r="A15" s="31" t="s">
        <v>19</v>
      </c>
      <c r="B15" s="35">
        <v>3000000</v>
      </c>
      <c r="C15" s="36"/>
      <c r="F15" s="155" t="s">
        <v>17</v>
      </c>
      <c r="G15" s="156"/>
      <c r="H15" s="157"/>
      <c r="I15" s="157"/>
      <c r="J15" s="157"/>
      <c r="K15" s="157"/>
      <c r="L15" s="158"/>
      <c r="O15" s="41">
        <v>2</v>
      </c>
      <c r="P15" s="43">
        <v>1.1000000000000001</v>
      </c>
      <c r="Q15" s="31" t="s">
        <v>58</v>
      </c>
      <c r="R15" s="35"/>
      <c r="S15" s="35">
        <v>2000000</v>
      </c>
      <c r="T15" s="46" t="s">
        <v>56</v>
      </c>
      <c r="U15" s="48">
        <f>U14+S15</f>
        <v>3200000</v>
      </c>
      <c r="Y15" s="180" t="s">
        <v>70</v>
      </c>
      <c r="Z15" s="182" t="s">
        <v>76</v>
      </c>
      <c r="AA15" s="61" t="s">
        <v>24</v>
      </c>
      <c r="AB15" s="58">
        <f>I47</f>
        <v>4000000</v>
      </c>
      <c r="AC15" s="60">
        <f>J47</f>
        <v>0</v>
      </c>
      <c r="AD15" s="57">
        <f t="shared" si="0"/>
        <v>4000000</v>
      </c>
      <c r="AE15" s="52">
        <f t="shared" si="1"/>
        <v>0</v>
      </c>
    </row>
    <row r="16" spans="1:31" ht="28.5" x14ac:dyDescent="0.75">
      <c r="A16" s="37" t="s">
        <v>47</v>
      </c>
      <c r="B16" s="35"/>
      <c r="C16" s="36">
        <v>500000</v>
      </c>
      <c r="F16" s="39" t="s">
        <v>11</v>
      </c>
      <c r="G16" s="42" t="s">
        <v>12</v>
      </c>
      <c r="H16" s="38" t="s">
        <v>6</v>
      </c>
      <c r="I16" s="38" t="s">
        <v>41</v>
      </c>
      <c r="J16" s="38" t="s">
        <v>42</v>
      </c>
      <c r="K16" s="38" t="s">
        <v>53</v>
      </c>
      <c r="L16" s="40" t="s">
        <v>15</v>
      </c>
      <c r="O16" s="41">
        <v>3</v>
      </c>
      <c r="P16" s="43"/>
      <c r="Q16" s="83" t="s">
        <v>89</v>
      </c>
      <c r="R16" s="84">
        <v>1000000</v>
      </c>
      <c r="S16" s="84"/>
      <c r="T16" s="46" t="s">
        <v>56</v>
      </c>
      <c r="U16" s="48">
        <f>U15-R16</f>
        <v>2200000</v>
      </c>
      <c r="Y16" s="180"/>
      <c r="Z16" s="183"/>
      <c r="AA16" s="61" t="s">
        <v>22</v>
      </c>
      <c r="AB16" s="58">
        <f>I53</f>
        <v>5500000</v>
      </c>
      <c r="AC16" s="60">
        <f>J53</f>
        <v>0</v>
      </c>
      <c r="AD16" s="57">
        <f t="shared" si="0"/>
        <v>5500000</v>
      </c>
      <c r="AE16" s="52">
        <f t="shared" si="1"/>
        <v>0</v>
      </c>
    </row>
    <row r="17" spans="1:31" ht="26.25" x14ac:dyDescent="0.25">
      <c r="A17" s="31" t="s">
        <v>48</v>
      </c>
      <c r="B17" s="35">
        <v>2000000</v>
      </c>
      <c r="C17" s="36"/>
      <c r="F17" s="41">
        <v>1</v>
      </c>
      <c r="G17" s="43">
        <v>1.1000000000000001</v>
      </c>
      <c r="H17" s="1" t="s">
        <v>54</v>
      </c>
      <c r="I17" s="35">
        <v>1500000</v>
      </c>
      <c r="J17" s="35"/>
      <c r="K17" s="46" t="s">
        <v>55</v>
      </c>
      <c r="L17" s="48">
        <f>I17</f>
        <v>1500000</v>
      </c>
      <c r="O17" s="41">
        <v>4</v>
      </c>
      <c r="P17" s="43"/>
      <c r="Q17" s="46"/>
      <c r="R17" s="35"/>
      <c r="S17" s="35"/>
      <c r="T17" s="46"/>
      <c r="U17" s="47"/>
      <c r="Y17" s="180"/>
      <c r="Z17" s="183"/>
      <c r="AA17" s="61" t="s">
        <v>46</v>
      </c>
      <c r="AB17" s="58">
        <f>I60</f>
        <v>0</v>
      </c>
      <c r="AC17" s="60">
        <f>J60</f>
        <v>1046712</v>
      </c>
      <c r="AD17" s="57">
        <f t="shared" si="0"/>
        <v>0</v>
      </c>
      <c r="AE17" s="52">
        <f t="shared" si="1"/>
        <v>1046712</v>
      </c>
    </row>
    <row r="18" spans="1:31" ht="29.25" thickBot="1" x14ac:dyDescent="0.3">
      <c r="A18" s="31" t="s">
        <v>49</v>
      </c>
      <c r="B18" s="35"/>
      <c r="C18" s="36">
        <v>4250000</v>
      </c>
      <c r="F18" s="41">
        <v>2</v>
      </c>
      <c r="G18" s="43">
        <v>1.1399999999999999</v>
      </c>
      <c r="H18" s="1" t="s">
        <v>59</v>
      </c>
      <c r="I18" s="35"/>
      <c r="J18" s="35">
        <v>500000</v>
      </c>
      <c r="K18" s="46" t="s">
        <v>55</v>
      </c>
      <c r="L18" s="48">
        <f>L17-J18</f>
        <v>1000000</v>
      </c>
      <c r="O18" s="162" t="s">
        <v>9</v>
      </c>
      <c r="P18" s="163"/>
      <c r="Q18" s="160"/>
      <c r="R18" s="44">
        <f>SUM(R14:R17)</f>
        <v>1000000</v>
      </c>
      <c r="S18" s="44">
        <f>SUM(S14:S17)</f>
        <v>3200000</v>
      </c>
      <c r="T18" s="44"/>
      <c r="U18" s="45">
        <f>S18-R18</f>
        <v>2200000</v>
      </c>
      <c r="Y18" s="180"/>
      <c r="Z18" s="183"/>
      <c r="AA18" s="61" t="s">
        <v>19</v>
      </c>
      <c r="AB18" s="58">
        <f>I66</f>
        <v>3000000</v>
      </c>
      <c r="AC18" s="60">
        <f>J66</f>
        <v>0</v>
      </c>
      <c r="AD18" s="57">
        <f t="shared" si="0"/>
        <v>3000000</v>
      </c>
      <c r="AE18" s="52">
        <f t="shared" si="1"/>
        <v>0</v>
      </c>
    </row>
    <row r="19" spans="1:31" ht="27" thickBot="1" x14ac:dyDescent="0.3">
      <c r="A19" s="31" t="s">
        <v>50</v>
      </c>
      <c r="B19" s="35"/>
      <c r="C19" s="36">
        <v>1200000</v>
      </c>
      <c r="F19" s="41">
        <v>3</v>
      </c>
      <c r="G19" s="43"/>
      <c r="H19" s="46"/>
      <c r="I19" s="35"/>
      <c r="J19" s="35"/>
      <c r="K19" s="46"/>
      <c r="L19" s="47"/>
      <c r="Y19" s="180"/>
      <c r="Z19" s="183"/>
      <c r="AA19" s="61" t="s">
        <v>47</v>
      </c>
      <c r="AB19" s="58">
        <f>I73</f>
        <v>0</v>
      </c>
      <c r="AC19" s="60">
        <f>J73</f>
        <v>584932</v>
      </c>
      <c r="AD19" s="57">
        <f t="shared" si="0"/>
        <v>0</v>
      </c>
      <c r="AE19" s="52">
        <f t="shared" si="1"/>
        <v>584932</v>
      </c>
    </row>
    <row r="20" spans="1:31" ht="36.75" thickBot="1" x14ac:dyDescent="1.1499999999999999">
      <c r="A20" s="31" t="s">
        <v>51</v>
      </c>
      <c r="B20" s="35"/>
      <c r="C20" s="36">
        <v>2000000</v>
      </c>
      <c r="F20" s="159" t="s">
        <v>9</v>
      </c>
      <c r="G20" s="160"/>
      <c r="H20" s="161"/>
      <c r="I20" s="44">
        <f>SUM(I17:I19)</f>
        <v>1500000</v>
      </c>
      <c r="J20" s="44">
        <f>SUM(J17:J19)</f>
        <v>500000</v>
      </c>
      <c r="K20" s="44" t="str">
        <f>IF(I20&gt;J20,"بد","بس")</f>
        <v>بد</v>
      </c>
      <c r="L20" s="45">
        <f>I20-J20</f>
        <v>1000000</v>
      </c>
      <c r="O20" s="150" t="s">
        <v>51</v>
      </c>
      <c r="P20" s="151"/>
      <c r="Q20" s="151"/>
      <c r="R20" s="151"/>
      <c r="S20" s="151"/>
      <c r="T20" s="151"/>
      <c r="U20" s="152"/>
      <c r="Y20" s="180"/>
      <c r="Z20" s="183"/>
      <c r="AA20" s="61" t="s">
        <v>75</v>
      </c>
      <c r="AB20" s="58">
        <f>I86</f>
        <v>1200000</v>
      </c>
      <c r="AC20" s="60">
        <f>J86</f>
        <v>0</v>
      </c>
      <c r="AD20" s="57">
        <f t="shared" si="0"/>
        <v>1200000</v>
      </c>
      <c r="AE20" s="52">
        <f t="shared" si="1"/>
        <v>0</v>
      </c>
    </row>
    <row r="21" spans="1:31" ht="29.25" thickBot="1" x14ac:dyDescent="0.8">
      <c r="A21" s="31" t="s">
        <v>52</v>
      </c>
      <c r="B21" s="35"/>
      <c r="C21" s="36">
        <v>3000000</v>
      </c>
      <c r="O21" s="39" t="s">
        <v>11</v>
      </c>
      <c r="P21" s="42" t="s">
        <v>12</v>
      </c>
      <c r="Q21" s="38" t="s">
        <v>6</v>
      </c>
      <c r="R21" s="38" t="s">
        <v>41</v>
      </c>
      <c r="S21" s="38" t="s">
        <v>42</v>
      </c>
      <c r="T21" s="38" t="s">
        <v>53</v>
      </c>
      <c r="U21" s="40" t="s">
        <v>15</v>
      </c>
      <c r="Y21" s="180"/>
      <c r="Z21" s="184"/>
      <c r="AA21" s="61" t="s">
        <v>74</v>
      </c>
      <c r="AB21" s="58"/>
      <c r="AC21" s="60"/>
      <c r="AD21" s="57">
        <f t="shared" si="0"/>
        <v>0</v>
      </c>
      <c r="AE21" s="52">
        <f t="shared" si="1"/>
        <v>0</v>
      </c>
    </row>
    <row r="22" spans="1:31" ht="36.75" thickBot="1" x14ac:dyDescent="1.1499999999999999">
      <c r="A22" s="31" t="s">
        <v>4</v>
      </c>
      <c r="B22" s="35"/>
      <c r="C22" s="36">
        <v>35800000</v>
      </c>
      <c r="F22" s="155" t="s">
        <v>43</v>
      </c>
      <c r="G22" s="156"/>
      <c r="H22" s="157"/>
      <c r="I22" s="157"/>
      <c r="J22" s="157"/>
      <c r="K22" s="157"/>
      <c r="L22" s="158"/>
      <c r="O22" s="41">
        <v>1</v>
      </c>
      <c r="P22" s="43">
        <v>1.1000000000000001</v>
      </c>
      <c r="Q22" s="1" t="s">
        <v>54</v>
      </c>
      <c r="R22" s="35"/>
      <c r="S22" s="35">
        <v>2000000</v>
      </c>
      <c r="T22" s="46" t="s">
        <v>56</v>
      </c>
      <c r="U22" s="48">
        <f>S22</f>
        <v>2000000</v>
      </c>
      <c r="Y22" s="181"/>
      <c r="Z22" s="77" t="s">
        <v>77</v>
      </c>
      <c r="AA22" s="68" t="s">
        <v>48</v>
      </c>
      <c r="AB22" s="78">
        <f>I80</f>
        <v>2200000</v>
      </c>
      <c r="AC22" s="71">
        <f>J80</f>
        <v>0</v>
      </c>
      <c r="AD22" s="74">
        <f t="shared" si="0"/>
        <v>2200000</v>
      </c>
      <c r="AE22" s="80">
        <f t="shared" si="1"/>
        <v>0</v>
      </c>
    </row>
    <row r="23" spans="1:31" ht="29.25" thickTop="1" x14ac:dyDescent="0.75">
      <c r="A23" s="28" t="s">
        <v>9</v>
      </c>
      <c r="B23" s="29">
        <f>SUM(B7:B22)</f>
        <v>47750000</v>
      </c>
      <c r="C23" s="30">
        <f>SUM(C7:C22)</f>
        <v>47750000</v>
      </c>
      <c r="F23" s="39" t="s">
        <v>11</v>
      </c>
      <c r="G23" s="42" t="s">
        <v>12</v>
      </c>
      <c r="H23" s="38" t="s">
        <v>6</v>
      </c>
      <c r="I23" s="38" t="s">
        <v>41</v>
      </c>
      <c r="J23" s="38" t="s">
        <v>42</v>
      </c>
      <c r="K23" s="38" t="s">
        <v>53</v>
      </c>
      <c r="L23" s="40" t="s">
        <v>15</v>
      </c>
      <c r="O23" s="41">
        <v>2</v>
      </c>
      <c r="P23" s="43"/>
      <c r="Q23" s="46"/>
      <c r="R23" s="35"/>
      <c r="S23" s="35"/>
      <c r="T23" s="46"/>
      <c r="U23" s="47"/>
      <c r="Y23" s="185" t="s">
        <v>79</v>
      </c>
      <c r="Z23" s="188" t="s">
        <v>78</v>
      </c>
      <c r="AA23" s="67" t="s">
        <v>49</v>
      </c>
      <c r="AB23" s="79">
        <f>R10</f>
        <v>250000</v>
      </c>
      <c r="AC23" s="72">
        <f>S10</f>
        <v>4250000</v>
      </c>
      <c r="AD23" s="73">
        <f t="shared" si="0"/>
        <v>0</v>
      </c>
      <c r="AE23" s="81">
        <f t="shared" si="1"/>
        <v>4000000</v>
      </c>
    </row>
    <row r="24" spans="1:31" ht="29.25" thickBot="1" x14ac:dyDescent="0.75">
      <c r="A24" s="147" t="s">
        <v>54</v>
      </c>
      <c r="B24" s="148"/>
      <c r="C24" s="149"/>
      <c r="F24" s="41">
        <v>1</v>
      </c>
      <c r="G24" s="43">
        <v>1.1000000000000001</v>
      </c>
      <c r="H24" s="1" t="s">
        <v>54</v>
      </c>
      <c r="I24" s="35">
        <v>1000000</v>
      </c>
      <c r="J24" s="35"/>
      <c r="K24" s="46" t="s">
        <v>55</v>
      </c>
      <c r="L24" s="48">
        <f>I24</f>
        <v>1000000</v>
      </c>
      <c r="O24" s="162" t="s">
        <v>9</v>
      </c>
      <c r="P24" s="163"/>
      <c r="Q24" s="160"/>
      <c r="R24" s="44">
        <f>SUM(R22:R23)</f>
        <v>0</v>
      </c>
      <c r="S24" s="44">
        <f>SUM(S22:S23)</f>
        <v>2000000</v>
      </c>
      <c r="T24" s="44"/>
      <c r="U24" s="45">
        <f>S24-R24</f>
        <v>2000000</v>
      </c>
      <c r="Y24" s="186"/>
      <c r="Z24" s="188"/>
      <c r="AA24" s="61" t="s">
        <v>50</v>
      </c>
      <c r="AB24" s="58">
        <f>R18</f>
        <v>1000000</v>
      </c>
      <c r="AC24" s="60">
        <f>S18</f>
        <v>3200000</v>
      </c>
      <c r="AD24" s="57">
        <f t="shared" si="0"/>
        <v>0</v>
      </c>
      <c r="AE24" s="52">
        <f t="shared" si="1"/>
        <v>2200000</v>
      </c>
    </row>
    <row r="25" spans="1:31" ht="27" thickBot="1" x14ac:dyDescent="0.3">
      <c r="F25" s="41">
        <v>2</v>
      </c>
      <c r="G25" s="43">
        <v>1.29</v>
      </c>
      <c r="H25" s="1" t="s">
        <v>90</v>
      </c>
      <c r="I25" s="35"/>
      <c r="J25" s="35">
        <v>750000</v>
      </c>
      <c r="K25" s="46" t="s">
        <v>55</v>
      </c>
      <c r="L25" s="48">
        <f>L24-J25</f>
        <v>250000</v>
      </c>
      <c r="Y25" s="187"/>
      <c r="Z25" s="189"/>
      <c r="AA25" s="61" t="s">
        <v>51</v>
      </c>
      <c r="AB25" s="58">
        <f>R24</f>
        <v>0</v>
      </c>
      <c r="AC25" s="60">
        <f>S24</f>
        <v>2000000</v>
      </c>
      <c r="AD25" s="57">
        <f t="shared" si="0"/>
        <v>0</v>
      </c>
      <c r="AE25" s="52">
        <f t="shared" si="1"/>
        <v>2000000</v>
      </c>
    </row>
    <row r="26" spans="1:31" ht="33.75" customHeight="1" thickBot="1" x14ac:dyDescent="1.1499999999999999">
      <c r="A26" s="144" t="s">
        <v>5</v>
      </c>
      <c r="B26" s="145"/>
      <c r="C26" s="146"/>
      <c r="F26" s="41">
        <v>3</v>
      </c>
      <c r="G26" s="43"/>
      <c r="H26" s="46"/>
      <c r="I26" s="35"/>
      <c r="J26" s="35"/>
      <c r="K26" s="46"/>
      <c r="L26" s="47"/>
      <c r="O26" s="150" t="s">
        <v>52</v>
      </c>
      <c r="P26" s="151"/>
      <c r="Q26" s="151"/>
      <c r="R26" s="151"/>
      <c r="S26" s="151"/>
      <c r="T26" s="151"/>
      <c r="U26" s="152"/>
      <c r="Y26" s="65" t="s">
        <v>80</v>
      </c>
      <c r="Z26" s="66" t="s">
        <v>81</v>
      </c>
      <c r="AA26" s="68" t="s">
        <v>52</v>
      </c>
      <c r="AB26" s="70">
        <f>R31</f>
        <v>2000000</v>
      </c>
      <c r="AC26" s="71">
        <f>S31</f>
        <v>3000000</v>
      </c>
      <c r="AD26" s="74">
        <f t="shared" si="0"/>
        <v>0</v>
      </c>
      <c r="AE26" s="76">
        <f t="shared" si="1"/>
        <v>1000000</v>
      </c>
    </row>
    <row r="27" spans="1:31" ht="30" thickTop="1" thickBot="1" x14ac:dyDescent="0.8">
      <c r="A27" s="32" t="s">
        <v>6</v>
      </c>
      <c r="B27" s="33" t="s">
        <v>41</v>
      </c>
      <c r="C27" s="34" t="s">
        <v>42</v>
      </c>
      <c r="F27" s="159" t="s">
        <v>9</v>
      </c>
      <c r="G27" s="160"/>
      <c r="H27" s="161"/>
      <c r="I27" s="44">
        <f>SUM(I24:I26)</f>
        <v>1000000</v>
      </c>
      <c r="J27" s="44">
        <f>SUM(J24:J26)</f>
        <v>750000</v>
      </c>
      <c r="K27" s="44"/>
      <c r="L27" s="45">
        <f>I27-J27</f>
        <v>250000</v>
      </c>
      <c r="O27" s="39" t="s">
        <v>11</v>
      </c>
      <c r="P27" s="42" t="s">
        <v>12</v>
      </c>
      <c r="Q27" s="38" t="s">
        <v>6</v>
      </c>
      <c r="R27" s="38" t="s">
        <v>41</v>
      </c>
      <c r="S27" s="38" t="s">
        <v>42</v>
      </c>
      <c r="T27" s="38" t="s">
        <v>53</v>
      </c>
      <c r="U27" s="40" t="s">
        <v>15</v>
      </c>
      <c r="Y27" s="190" t="s">
        <v>4</v>
      </c>
      <c r="Z27" s="191"/>
      <c r="AA27" s="67" t="s">
        <v>4</v>
      </c>
      <c r="AB27" s="69">
        <f>R37</f>
        <v>0</v>
      </c>
      <c r="AC27" s="72">
        <f>S37</f>
        <v>36418356</v>
      </c>
      <c r="AD27" s="73">
        <f t="shared" si="0"/>
        <v>0</v>
      </c>
      <c r="AE27" s="75">
        <f t="shared" si="1"/>
        <v>36418356</v>
      </c>
    </row>
    <row r="28" spans="1:31" ht="27" thickBot="1" x14ac:dyDescent="0.3">
      <c r="A28" s="31" t="s">
        <v>52</v>
      </c>
      <c r="B28" s="35">
        <v>2000000</v>
      </c>
      <c r="C28" s="36"/>
      <c r="O28" s="41">
        <v>1</v>
      </c>
      <c r="P28" s="43">
        <v>1.1000000000000001</v>
      </c>
      <c r="Q28" s="46" t="s">
        <v>54</v>
      </c>
      <c r="R28" s="35"/>
      <c r="S28" s="35">
        <v>3000000</v>
      </c>
      <c r="T28" s="46" t="s">
        <v>56</v>
      </c>
      <c r="U28" s="48">
        <f>S28</f>
        <v>3000000</v>
      </c>
      <c r="Y28" s="192"/>
      <c r="Z28" s="193"/>
      <c r="AA28" s="61" t="s">
        <v>60</v>
      </c>
      <c r="AB28" s="58">
        <f>R43</f>
        <v>1200000</v>
      </c>
      <c r="AC28" s="60">
        <f>S43</f>
        <v>1200000</v>
      </c>
      <c r="AD28" s="57">
        <f t="shared" si="0"/>
        <v>0</v>
      </c>
      <c r="AE28" s="52">
        <f t="shared" si="1"/>
        <v>0</v>
      </c>
    </row>
    <row r="29" spans="1:31" ht="36" x14ac:dyDescent="1.1000000000000001">
      <c r="A29" s="31" t="s">
        <v>50</v>
      </c>
      <c r="B29" s="35"/>
      <c r="C29" s="36">
        <v>2000000</v>
      </c>
      <c r="F29" s="155" t="s">
        <v>44</v>
      </c>
      <c r="G29" s="156"/>
      <c r="H29" s="157"/>
      <c r="I29" s="157"/>
      <c r="J29" s="157"/>
      <c r="K29" s="157"/>
      <c r="L29" s="158"/>
      <c r="O29" s="41">
        <v>2</v>
      </c>
      <c r="P29" s="43">
        <v>1.1000000000000001</v>
      </c>
      <c r="Q29" s="31" t="s">
        <v>58</v>
      </c>
      <c r="R29" s="35">
        <v>2000000</v>
      </c>
      <c r="S29" s="35"/>
      <c r="T29" s="46" t="s">
        <v>56</v>
      </c>
      <c r="U29" s="48">
        <f>U28-R29</f>
        <v>1000000</v>
      </c>
      <c r="Y29" s="194"/>
      <c r="Z29" s="195"/>
      <c r="AA29" s="64" t="s">
        <v>82</v>
      </c>
      <c r="AB29" s="58">
        <v>0</v>
      </c>
      <c r="AC29" s="60">
        <v>0</v>
      </c>
      <c r="AD29" s="57">
        <f t="shared" si="0"/>
        <v>0</v>
      </c>
      <c r="AE29" s="52">
        <f t="shared" si="1"/>
        <v>0</v>
      </c>
    </row>
    <row r="30" spans="1:31" ht="30" customHeight="1" x14ac:dyDescent="0.75">
      <c r="A30" s="28" t="s">
        <v>9</v>
      </c>
      <c r="B30" s="29">
        <f>SUM(B28:B29)</f>
        <v>2000000</v>
      </c>
      <c r="C30" s="30">
        <f>SUM(C28:C29)</f>
        <v>2000000</v>
      </c>
      <c r="F30" s="39" t="s">
        <v>11</v>
      </c>
      <c r="G30" s="42" t="s">
        <v>12</v>
      </c>
      <c r="H30" s="38" t="s">
        <v>6</v>
      </c>
      <c r="I30" s="38" t="s">
        <v>41</v>
      </c>
      <c r="J30" s="38" t="s">
        <v>42</v>
      </c>
      <c r="K30" s="38" t="s">
        <v>53</v>
      </c>
      <c r="L30" s="40" t="s">
        <v>15</v>
      </c>
      <c r="O30" s="41">
        <v>3</v>
      </c>
      <c r="P30" s="43"/>
      <c r="Q30" s="46"/>
      <c r="R30" s="35"/>
      <c r="S30" s="35"/>
      <c r="T30" s="46"/>
      <c r="U30" s="47"/>
      <c r="Y30" s="153" t="s">
        <v>83</v>
      </c>
      <c r="Z30" s="153"/>
      <c r="AA30" s="64" t="s">
        <v>99</v>
      </c>
      <c r="AB30" s="58">
        <f>R86</f>
        <v>200000</v>
      </c>
      <c r="AC30" s="60">
        <f>S86</f>
        <v>200000</v>
      </c>
      <c r="AD30" s="57">
        <f t="shared" si="0"/>
        <v>0</v>
      </c>
      <c r="AE30" s="52">
        <f t="shared" si="1"/>
        <v>0</v>
      </c>
    </row>
    <row r="31" spans="1:31" ht="27" customHeight="1" thickBot="1" x14ac:dyDescent="0.75">
      <c r="A31" s="147" t="s">
        <v>57</v>
      </c>
      <c r="B31" s="148"/>
      <c r="C31" s="149"/>
      <c r="F31" s="41">
        <v>1</v>
      </c>
      <c r="G31" s="43">
        <v>1.1000000000000001</v>
      </c>
      <c r="H31" s="1" t="s">
        <v>54</v>
      </c>
      <c r="I31" s="35">
        <v>3500000</v>
      </c>
      <c r="J31" s="35"/>
      <c r="K31" s="46" t="s">
        <v>55</v>
      </c>
      <c r="L31" s="48">
        <f>I31</f>
        <v>3500000</v>
      </c>
      <c r="O31" s="162" t="s">
        <v>9</v>
      </c>
      <c r="P31" s="163"/>
      <c r="Q31" s="160"/>
      <c r="R31" s="44">
        <f>SUM(R28:R30)</f>
        <v>2000000</v>
      </c>
      <c r="S31" s="44">
        <f>SUM(S28:S30)</f>
        <v>3000000</v>
      </c>
      <c r="T31" s="44"/>
      <c r="U31" s="45">
        <f>S31-R31</f>
        <v>1000000</v>
      </c>
      <c r="Y31" s="153"/>
      <c r="Z31" s="153"/>
      <c r="AA31" s="64" t="s">
        <v>84</v>
      </c>
      <c r="AB31" s="58">
        <f>R49</f>
        <v>300000</v>
      </c>
      <c r="AC31" s="60">
        <f>S49</f>
        <v>300000</v>
      </c>
      <c r="AD31" s="57">
        <f t="shared" si="0"/>
        <v>0</v>
      </c>
      <c r="AE31" s="52">
        <f t="shared" si="1"/>
        <v>0</v>
      </c>
    </row>
    <row r="32" spans="1:31" ht="29.25" customHeight="1" thickBot="1" x14ac:dyDescent="0.3">
      <c r="F32" s="41">
        <v>2</v>
      </c>
      <c r="G32" s="43">
        <v>1.21</v>
      </c>
      <c r="H32" s="46" t="s">
        <v>62</v>
      </c>
      <c r="I32" s="35"/>
      <c r="J32" s="35">
        <v>250000</v>
      </c>
      <c r="K32" s="46" t="s">
        <v>55</v>
      </c>
      <c r="L32" s="48">
        <f>L31-J32</f>
        <v>3250000</v>
      </c>
      <c r="Y32" s="153"/>
      <c r="Z32" s="153"/>
      <c r="AA32" s="64" t="s">
        <v>101</v>
      </c>
      <c r="AB32" s="58">
        <f>R93</f>
        <v>1081644</v>
      </c>
      <c r="AC32" s="60">
        <f>S93</f>
        <v>1081644</v>
      </c>
      <c r="AD32" s="57">
        <f t="shared" si="0"/>
        <v>0</v>
      </c>
      <c r="AE32" s="52">
        <f t="shared" si="1"/>
        <v>0</v>
      </c>
    </row>
    <row r="33" spans="1:31" ht="27" customHeight="1" x14ac:dyDescent="1.1000000000000001">
      <c r="A33" s="144" t="s">
        <v>5</v>
      </c>
      <c r="B33" s="145"/>
      <c r="C33" s="146"/>
      <c r="F33" s="41">
        <v>3</v>
      </c>
      <c r="G33" s="43"/>
      <c r="H33" s="46" t="s">
        <v>91</v>
      </c>
      <c r="I33" s="35">
        <v>300000</v>
      </c>
      <c r="J33" s="35"/>
      <c r="K33" s="46"/>
      <c r="L33" s="48">
        <f>L32+I33</f>
        <v>3550000</v>
      </c>
      <c r="O33" s="150" t="s">
        <v>4</v>
      </c>
      <c r="P33" s="151"/>
      <c r="Q33" s="151"/>
      <c r="R33" s="151"/>
      <c r="S33" s="151"/>
      <c r="T33" s="151"/>
      <c r="U33" s="152"/>
      <c r="Y33" s="154" t="s">
        <v>85</v>
      </c>
      <c r="Z33" s="154"/>
      <c r="AA33" s="64" t="s">
        <v>86</v>
      </c>
      <c r="AB33" s="58">
        <f>R55</f>
        <v>100000</v>
      </c>
      <c r="AC33" s="60">
        <f>S55</f>
        <v>100000</v>
      </c>
      <c r="AD33" s="57">
        <f t="shared" si="0"/>
        <v>0</v>
      </c>
      <c r="AE33" s="52">
        <f t="shared" si="1"/>
        <v>0</v>
      </c>
    </row>
    <row r="34" spans="1:31" ht="29.25" customHeight="1" x14ac:dyDescent="0.75">
      <c r="A34" s="32" t="s">
        <v>6</v>
      </c>
      <c r="B34" s="33" t="s">
        <v>41</v>
      </c>
      <c r="C34" s="34" t="s">
        <v>42</v>
      </c>
      <c r="F34" s="41">
        <v>4</v>
      </c>
      <c r="G34" s="43"/>
      <c r="H34" s="46"/>
      <c r="I34" s="35"/>
      <c r="J34" s="35"/>
      <c r="K34" s="46"/>
      <c r="L34" s="47"/>
      <c r="O34" s="39" t="s">
        <v>11</v>
      </c>
      <c r="P34" s="42" t="s">
        <v>12</v>
      </c>
      <c r="Q34" s="38" t="s">
        <v>6</v>
      </c>
      <c r="R34" s="38" t="s">
        <v>41</v>
      </c>
      <c r="S34" s="38" t="s">
        <v>42</v>
      </c>
      <c r="T34" s="38" t="s">
        <v>53</v>
      </c>
      <c r="U34" s="40" t="s">
        <v>15</v>
      </c>
      <c r="Y34" s="154"/>
      <c r="Z34" s="154"/>
      <c r="AA34" s="64" t="s">
        <v>87</v>
      </c>
      <c r="AB34" s="58">
        <f>R62</f>
        <v>400000</v>
      </c>
      <c r="AC34" s="60">
        <f>S62</f>
        <v>400000</v>
      </c>
      <c r="AD34" s="57">
        <f t="shared" si="0"/>
        <v>0</v>
      </c>
      <c r="AE34" s="52">
        <f t="shared" si="1"/>
        <v>0</v>
      </c>
    </row>
    <row r="35" spans="1:31" ht="27" customHeight="1" thickBot="1" x14ac:dyDescent="0.3">
      <c r="A35" s="31" t="s">
        <v>10</v>
      </c>
      <c r="B35" s="35">
        <v>500000</v>
      </c>
      <c r="C35" s="36"/>
      <c r="F35" s="159" t="s">
        <v>9</v>
      </c>
      <c r="G35" s="160"/>
      <c r="H35" s="161"/>
      <c r="I35" s="44">
        <f>SUM(I31:I34)</f>
        <v>3800000</v>
      </c>
      <c r="J35" s="44">
        <f>SUM(J31:J34)</f>
        <v>250000</v>
      </c>
      <c r="K35" s="44"/>
      <c r="L35" s="45">
        <f>I35-J35</f>
        <v>3550000</v>
      </c>
      <c r="O35" s="41">
        <v>1</v>
      </c>
      <c r="P35" s="43">
        <v>1.1000000000000001</v>
      </c>
      <c r="Q35" s="46" t="s">
        <v>54</v>
      </c>
      <c r="R35" s="35"/>
      <c r="S35" s="35">
        <v>35800000</v>
      </c>
      <c r="T35" s="46" t="s">
        <v>56</v>
      </c>
      <c r="U35" s="48">
        <f>S35</f>
        <v>35800000</v>
      </c>
      <c r="Y35" s="154"/>
      <c r="Z35" s="154"/>
      <c r="AA35" s="64" t="s">
        <v>92</v>
      </c>
      <c r="AB35" s="58">
        <f>R68</f>
        <v>450000</v>
      </c>
      <c r="AC35" s="60">
        <f>S68</f>
        <v>450000</v>
      </c>
      <c r="AD35" s="57">
        <f t="shared" si="0"/>
        <v>0</v>
      </c>
      <c r="AE35" s="52">
        <f t="shared" si="1"/>
        <v>0</v>
      </c>
    </row>
    <row r="36" spans="1:31" ht="36" customHeight="1" thickBot="1" x14ac:dyDescent="0.3">
      <c r="A36" s="31" t="s">
        <v>17</v>
      </c>
      <c r="B36" s="35"/>
      <c r="C36" s="36">
        <v>500000</v>
      </c>
      <c r="O36" s="41">
        <v>2</v>
      </c>
      <c r="P36" s="43">
        <v>1.31</v>
      </c>
      <c r="Q36" s="46" t="s">
        <v>107</v>
      </c>
      <c r="R36" s="35"/>
      <c r="S36" s="36">
        <v>618356</v>
      </c>
      <c r="T36" s="46" t="s">
        <v>56</v>
      </c>
      <c r="U36" s="48">
        <f>U35+S36</f>
        <v>36418356</v>
      </c>
      <c r="Y36" s="154"/>
      <c r="Z36" s="154"/>
      <c r="AA36" s="64" t="s">
        <v>94</v>
      </c>
      <c r="AB36" s="58">
        <f>R74</f>
        <v>46712</v>
      </c>
      <c r="AC36" s="60">
        <f>S74</f>
        <v>46712</v>
      </c>
      <c r="AD36" s="57">
        <f t="shared" si="0"/>
        <v>0</v>
      </c>
      <c r="AE36" s="52">
        <f t="shared" si="1"/>
        <v>0</v>
      </c>
    </row>
    <row r="37" spans="1:31" ht="36.75" thickBot="1" x14ac:dyDescent="1.1499999999999999">
      <c r="A37" s="28" t="s">
        <v>9</v>
      </c>
      <c r="B37" s="29">
        <f>SUM(B35:B36)</f>
        <v>500000</v>
      </c>
      <c r="C37" s="30">
        <f>SUM(C35:C36)</f>
        <v>500000</v>
      </c>
      <c r="F37" s="155" t="s">
        <v>45</v>
      </c>
      <c r="G37" s="156"/>
      <c r="H37" s="157"/>
      <c r="I37" s="157"/>
      <c r="J37" s="157"/>
      <c r="K37" s="157"/>
      <c r="L37" s="158"/>
      <c r="O37" s="162" t="s">
        <v>9</v>
      </c>
      <c r="P37" s="163"/>
      <c r="Q37" s="160"/>
      <c r="R37" s="44">
        <f>SUM(R35:R36)</f>
        <v>0</v>
      </c>
      <c r="S37" s="44">
        <f>SUM(S35:S36)</f>
        <v>36418356</v>
      </c>
      <c r="T37" s="44"/>
      <c r="U37" s="45">
        <f>S37-R37</f>
        <v>36418356</v>
      </c>
      <c r="Y37" s="154"/>
      <c r="Z37" s="154"/>
      <c r="AA37" s="64" t="s">
        <v>98</v>
      </c>
      <c r="AB37" s="58">
        <f>R80</f>
        <v>84932</v>
      </c>
      <c r="AC37" s="60">
        <f>S80</f>
        <v>84932</v>
      </c>
      <c r="AD37" s="57">
        <f t="shared" si="0"/>
        <v>0</v>
      </c>
      <c r="AE37" s="52">
        <f t="shared" si="1"/>
        <v>0</v>
      </c>
    </row>
    <row r="38" spans="1:31" ht="29.25" thickBot="1" x14ac:dyDescent="0.8">
      <c r="A38" s="147" t="s">
        <v>59</v>
      </c>
      <c r="B38" s="148"/>
      <c r="C38" s="149"/>
      <c r="F38" s="39" t="s">
        <v>11</v>
      </c>
      <c r="G38" s="42" t="s">
        <v>12</v>
      </c>
      <c r="H38" s="38" t="s">
        <v>6</v>
      </c>
      <c r="I38" s="38" t="s">
        <v>41</v>
      </c>
      <c r="J38" s="38" t="s">
        <v>42</v>
      </c>
      <c r="K38" s="38" t="s">
        <v>53</v>
      </c>
      <c r="L38" s="40" t="s">
        <v>15</v>
      </c>
      <c r="AA38" s="63" t="s">
        <v>9</v>
      </c>
      <c r="AB38" s="90">
        <f>SUM(AB8:AB37)</f>
        <v>58178288</v>
      </c>
      <c r="AC38" s="91">
        <f>SUM(AC8:AC37)</f>
        <v>58178288</v>
      </c>
      <c r="AD38" s="90">
        <f>SUM(AD8:AD37)</f>
        <v>47250000</v>
      </c>
      <c r="AE38" s="92">
        <f>SUM(AE8:AE37)</f>
        <v>47250000</v>
      </c>
    </row>
    <row r="39" spans="1:31" ht="36.75" thickBot="1" x14ac:dyDescent="1.1499999999999999">
      <c r="F39" s="41">
        <v>1</v>
      </c>
      <c r="G39" s="43">
        <v>1.1000000000000001</v>
      </c>
      <c r="H39" s="1" t="s">
        <v>54</v>
      </c>
      <c r="I39" s="35">
        <v>2250000</v>
      </c>
      <c r="J39" s="35"/>
      <c r="K39" s="46" t="s">
        <v>55</v>
      </c>
      <c r="L39" s="48">
        <f>I39</f>
        <v>2250000</v>
      </c>
      <c r="O39" s="150" t="s">
        <v>60</v>
      </c>
      <c r="P39" s="151"/>
      <c r="Q39" s="151"/>
      <c r="R39" s="151"/>
      <c r="S39" s="151"/>
      <c r="T39" s="151"/>
      <c r="U39" s="152"/>
    </row>
    <row r="40" spans="1:31" ht="28.5" x14ac:dyDescent="0.75">
      <c r="A40" s="144" t="s">
        <v>5</v>
      </c>
      <c r="B40" s="145"/>
      <c r="C40" s="146"/>
      <c r="F40" s="41">
        <v>2</v>
      </c>
      <c r="G40" s="43"/>
      <c r="H40" s="46"/>
      <c r="I40" s="35"/>
      <c r="J40" s="35"/>
      <c r="K40" s="46"/>
      <c r="L40" s="47"/>
      <c r="O40" s="39" t="s">
        <v>11</v>
      </c>
      <c r="P40" s="42" t="s">
        <v>12</v>
      </c>
      <c r="Q40" s="38" t="s">
        <v>6</v>
      </c>
      <c r="R40" s="38" t="s">
        <v>41</v>
      </c>
      <c r="S40" s="38" t="s">
        <v>42</v>
      </c>
      <c r="T40" s="38" t="s">
        <v>53</v>
      </c>
      <c r="U40" s="40" t="s">
        <v>15</v>
      </c>
    </row>
    <row r="41" spans="1:31" ht="29.25" thickBot="1" x14ac:dyDescent="0.3">
      <c r="A41" s="32" t="s">
        <v>6</v>
      </c>
      <c r="B41" s="33" t="s">
        <v>41</v>
      </c>
      <c r="C41" s="34" t="s">
        <v>42</v>
      </c>
      <c r="F41" s="159" t="s">
        <v>9</v>
      </c>
      <c r="G41" s="160"/>
      <c r="H41" s="161"/>
      <c r="I41" s="44">
        <f>SUM(I39:I40)</f>
        <v>2250000</v>
      </c>
      <c r="J41" s="44">
        <f>SUM(J39:J40)</f>
        <v>0</v>
      </c>
      <c r="K41" s="44"/>
      <c r="L41" s="45">
        <f>I41-J41</f>
        <v>2250000</v>
      </c>
      <c r="O41" s="41">
        <v>1</v>
      </c>
      <c r="P41" s="43">
        <v>1.17</v>
      </c>
      <c r="Q41" s="5" t="s">
        <v>61</v>
      </c>
      <c r="R41" s="35"/>
      <c r="S41" s="35">
        <v>1200000</v>
      </c>
      <c r="T41" s="46" t="s">
        <v>56</v>
      </c>
      <c r="U41" s="48">
        <v>1200000</v>
      </c>
      <c r="AD41" s="53"/>
    </row>
    <row r="42" spans="1:31" ht="23.25" thickBot="1" x14ac:dyDescent="0.3">
      <c r="A42" s="31" t="s">
        <v>10</v>
      </c>
      <c r="B42" s="35">
        <v>500000</v>
      </c>
      <c r="C42" s="36"/>
      <c r="O42" s="41">
        <v>2</v>
      </c>
      <c r="P42" s="43">
        <v>1.31</v>
      </c>
      <c r="Q42" s="46" t="s">
        <v>107</v>
      </c>
      <c r="R42" s="35">
        <v>1200000</v>
      </c>
      <c r="S42" s="35"/>
      <c r="T42" s="46"/>
      <c r="U42" s="47"/>
      <c r="AD42" s="53"/>
    </row>
    <row r="43" spans="1:31" ht="36.75" thickBot="1" x14ac:dyDescent="1.1499999999999999">
      <c r="A43" s="31" t="s">
        <v>17</v>
      </c>
      <c r="B43" s="35"/>
      <c r="C43" s="36">
        <v>500000</v>
      </c>
      <c r="F43" s="155" t="s">
        <v>24</v>
      </c>
      <c r="G43" s="156"/>
      <c r="H43" s="157"/>
      <c r="I43" s="157"/>
      <c r="J43" s="157"/>
      <c r="K43" s="157"/>
      <c r="L43" s="158"/>
      <c r="O43" s="162" t="s">
        <v>9</v>
      </c>
      <c r="P43" s="163"/>
      <c r="Q43" s="160"/>
      <c r="R43" s="44">
        <f>SUM(R41:R42)</f>
        <v>1200000</v>
      </c>
      <c r="S43" s="44">
        <f>SUM(S41:S42)</f>
        <v>1200000</v>
      </c>
      <c r="T43" s="44"/>
      <c r="U43" s="45">
        <f>S43-R43</f>
        <v>0</v>
      </c>
    </row>
    <row r="44" spans="1:31" ht="29.25" thickBot="1" x14ac:dyDescent="0.8">
      <c r="A44" s="28" t="s">
        <v>9</v>
      </c>
      <c r="B44" s="29">
        <f>SUM(B42:B43)</f>
        <v>500000</v>
      </c>
      <c r="C44" s="30">
        <f>SUM(C42:C43)</f>
        <v>500000</v>
      </c>
      <c r="F44" s="39" t="s">
        <v>11</v>
      </c>
      <c r="G44" s="42" t="s">
        <v>12</v>
      </c>
      <c r="H44" s="38" t="s">
        <v>6</v>
      </c>
      <c r="I44" s="38" t="s">
        <v>41</v>
      </c>
      <c r="J44" s="38" t="s">
        <v>42</v>
      </c>
      <c r="K44" s="38" t="s">
        <v>53</v>
      </c>
      <c r="L44" s="40" t="s">
        <v>15</v>
      </c>
    </row>
    <row r="45" spans="1:31" ht="36.75" thickBot="1" x14ac:dyDescent="1.1499999999999999">
      <c r="A45" s="147" t="s">
        <v>59</v>
      </c>
      <c r="B45" s="148"/>
      <c r="C45" s="149"/>
      <c r="F45" s="41">
        <v>1</v>
      </c>
      <c r="G45" s="43">
        <v>1.1000000000000001</v>
      </c>
      <c r="H45" s="1" t="s">
        <v>54</v>
      </c>
      <c r="I45" s="35">
        <v>4000000</v>
      </c>
      <c r="J45" s="35"/>
      <c r="K45" s="46" t="s">
        <v>55</v>
      </c>
      <c r="L45" s="48">
        <f>I45</f>
        <v>4000000</v>
      </c>
      <c r="O45" s="150" t="s">
        <v>84</v>
      </c>
      <c r="P45" s="151"/>
      <c r="Q45" s="151"/>
      <c r="R45" s="151"/>
      <c r="S45" s="151"/>
      <c r="T45" s="151"/>
      <c r="U45" s="152"/>
    </row>
    <row r="46" spans="1:31" ht="29.25" thickBot="1" x14ac:dyDescent="0.8">
      <c r="F46" s="41">
        <v>2</v>
      </c>
      <c r="G46" s="43"/>
      <c r="H46" s="46"/>
      <c r="I46" s="35"/>
      <c r="J46" s="35"/>
      <c r="K46" s="46"/>
      <c r="L46" s="47"/>
      <c r="O46" s="39" t="s">
        <v>11</v>
      </c>
      <c r="P46" s="42" t="s">
        <v>12</v>
      </c>
      <c r="Q46" s="38" t="s">
        <v>6</v>
      </c>
      <c r="R46" s="38" t="s">
        <v>41</v>
      </c>
      <c r="S46" s="38" t="s">
        <v>42</v>
      </c>
      <c r="T46" s="38" t="s">
        <v>53</v>
      </c>
      <c r="U46" s="40" t="s">
        <v>15</v>
      </c>
    </row>
    <row r="47" spans="1:31" ht="29.25" thickBot="1" x14ac:dyDescent="0.3">
      <c r="A47" s="144" t="s">
        <v>5</v>
      </c>
      <c r="B47" s="145"/>
      <c r="C47" s="146"/>
      <c r="F47" s="159" t="s">
        <v>9</v>
      </c>
      <c r="G47" s="160"/>
      <c r="H47" s="161"/>
      <c r="I47" s="44">
        <f>SUM(I45:I46)</f>
        <v>4000000</v>
      </c>
      <c r="J47" s="44">
        <f>SUM(J45:J46)</f>
        <v>0</v>
      </c>
      <c r="K47" s="44"/>
      <c r="L47" s="45">
        <f>I47-J47</f>
        <v>4000000</v>
      </c>
      <c r="O47" s="41">
        <v>1</v>
      </c>
      <c r="P47" s="43">
        <v>1.31</v>
      </c>
      <c r="Q47" s="46" t="s">
        <v>91</v>
      </c>
      <c r="R47" s="35"/>
      <c r="S47" s="35">
        <v>300000</v>
      </c>
      <c r="T47" s="46"/>
      <c r="U47" s="48">
        <f>S47</f>
        <v>300000</v>
      </c>
    </row>
    <row r="48" spans="1:31" ht="26.25" thickBot="1" x14ac:dyDescent="0.3">
      <c r="A48" s="32" t="s">
        <v>6</v>
      </c>
      <c r="B48" s="33" t="s">
        <v>41</v>
      </c>
      <c r="C48" s="34" t="s">
        <v>42</v>
      </c>
      <c r="O48" s="41">
        <v>2</v>
      </c>
      <c r="P48" s="43">
        <v>1.31</v>
      </c>
      <c r="Q48" s="1" t="s">
        <v>103</v>
      </c>
      <c r="R48" s="35">
        <v>300000</v>
      </c>
      <c r="S48" s="35"/>
      <c r="T48" s="46"/>
      <c r="U48" s="48"/>
    </row>
    <row r="49" spans="1:21" ht="36.75" thickBot="1" x14ac:dyDescent="1.1499999999999999">
      <c r="A49" s="31" t="s">
        <v>27</v>
      </c>
      <c r="B49" s="35">
        <v>1200000</v>
      </c>
      <c r="C49" s="36"/>
      <c r="F49" s="155" t="s">
        <v>22</v>
      </c>
      <c r="G49" s="156"/>
      <c r="H49" s="157"/>
      <c r="I49" s="157"/>
      <c r="J49" s="157"/>
      <c r="K49" s="157"/>
      <c r="L49" s="158"/>
      <c r="O49" s="85" t="s">
        <v>9</v>
      </c>
      <c r="P49" s="86"/>
      <c r="Q49" s="51"/>
      <c r="R49" s="44">
        <f>SUM(R47:R48)</f>
        <v>300000</v>
      </c>
      <c r="S49" s="44">
        <f>SUM(S47:S48)</f>
        <v>300000</v>
      </c>
      <c r="T49" s="44"/>
      <c r="U49" s="45">
        <f>S49-R49</f>
        <v>0</v>
      </c>
    </row>
    <row r="50" spans="1:21" ht="29.25" customHeight="1" thickBot="1" x14ac:dyDescent="0.8">
      <c r="A50" s="31" t="s">
        <v>60</v>
      </c>
      <c r="B50" s="35"/>
      <c r="C50" s="36">
        <v>1200000</v>
      </c>
      <c r="F50" s="39" t="s">
        <v>11</v>
      </c>
      <c r="G50" s="42" t="s">
        <v>12</v>
      </c>
      <c r="H50" s="38" t="s">
        <v>6</v>
      </c>
      <c r="I50" s="38" t="s">
        <v>41</v>
      </c>
      <c r="J50" s="38" t="s">
        <v>42</v>
      </c>
      <c r="K50" s="38" t="s">
        <v>53</v>
      </c>
      <c r="L50" s="40" t="s">
        <v>15</v>
      </c>
    </row>
    <row r="51" spans="1:21" ht="36" x14ac:dyDescent="1.1000000000000001">
      <c r="A51" s="28" t="s">
        <v>9</v>
      </c>
      <c r="B51" s="29">
        <f>SUM(B49:B50)</f>
        <v>1200000</v>
      </c>
      <c r="C51" s="30">
        <f>SUM(C49:C50)</f>
        <v>1200000</v>
      </c>
      <c r="F51" s="41">
        <v>1</v>
      </c>
      <c r="G51" s="43">
        <v>1.1000000000000001</v>
      </c>
      <c r="H51" s="1" t="s">
        <v>54</v>
      </c>
      <c r="I51" s="35">
        <v>5500000</v>
      </c>
      <c r="J51" s="35"/>
      <c r="K51" s="46" t="s">
        <v>55</v>
      </c>
      <c r="L51" s="48">
        <f>I51</f>
        <v>5500000</v>
      </c>
      <c r="O51" s="150" t="s">
        <v>86</v>
      </c>
      <c r="P51" s="151"/>
      <c r="Q51" s="151"/>
      <c r="R51" s="151"/>
      <c r="S51" s="151"/>
      <c r="T51" s="151"/>
      <c r="U51" s="152"/>
    </row>
    <row r="52" spans="1:21" ht="29.25" thickBot="1" x14ac:dyDescent="0.8">
      <c r="A52" s="147" t="s">
        <v>61</v>
      </c>
      <c r="B52" s="148"/>
      <c r="C52" s="149"/>
      <c r="F52" s="41">
        <v>2</v>
      </c>
      <c r="G52" s="43"/>
      <c r="H52" s="46"/>
      <c r="I52" s="35"/>
      <c r="J52" s="35"/>
      <c r="K52" s="46"/>
      <c r="L52" s="47"/>
      <c r="O52" s="39" t="s">
        <v>11</v>
      </c>
      <c r="P52" s="42" t="s">
        <v>12</v>
      </c>
      <c r="Q52" s="38" t="s">
        <v>6</v>
      </c>
      <c r="R52" s="38" t="s">
        <v>41</v>
      </c>
      <c r="S52" s="38" t="s">
        <v>42</v>
      </c>
      <c r="T52" s="38" t="s">
        <v>53</v>
      </c>
      <c r="U52" s="40" t="s">
        <v>15</v>
      </c>
    </row>
    <row r="53" spans="1:21" ht="29.25" thickBot="1" x14ac:dyDescent="0.3">
      <c r="F53" s="159" t="s">
        <v>9</v>
      </c>
      <c r="G53" s="160"/>
      <c r="H53" s="161"/>
      <c r="I53" s="44">
        <f>SUM(I51:I52)</f>
        <v>5500000</v>
      </c>
      <c r="J53" s="44">
        <f>SUM(J51:J52)</f>
        <v>0</v>
      </c>
      <c r="K53" s="44"/>
      <c r="L53" s="45">
        <f>I53-J53</f>
        <v>5500000</v>
      </c>
      <c r="O53" s="41">
        <v>1</v>
      </c>
      <c r="P53" s="43">
        <v>1.29</v>
      </c>
      <c r="Q53" s="1" t="s">
        <v>90</v>
      </c>
      <c r="R53" s="35">
        <v>100000</v>
      </c>
      <c r="S53" s="35"/>
      <c r="T53" s="46" t="s">
        <v>56</v>
      </c>
      <c r="U53" s="48">
        <f>R53</f>
        <v>100000</v>
      </c>
    </row>
    <row r="54" spans="1:21" ht="27" thickBot="1" x14ac:dyDescent="0.3">
      <c r="A54" s="144" t="s">
        <v>5</v>
      </c>
      <c r="B54" s="145"/>
      <c r="C54" s="146"/>
      <c r="O54" s="41">
        <v>2</v>
      </c>
      <c r="P54" s="43">
        <v>1.31</v>
      </c>
      <c r="Q54" s="46" t="s">
        <v>105</v>
      </c>
      <c r="R54" s="35"/>
      <c r="S54" s="35">
        <v>100000</v>
      </c>
      <c r="T54" s="46"/>
      <c r="U54" s="47"/>
    </row>
    <row r="55" spans="1:21" ht="36.75" thickBot="1" x14ac:dyDescent="1.1499999999999999">
      <c r="A55" s="32" t="s">
        <v>6</v>
      </c>
      <c r="B55" s="33" t="s">
        <v>41</v>
      </c>
      <c r="C55" s="34" t="s">
        <v>42</v>
      </c>
      <c r="F55" s="155" t="s">
        <v>46</v>
      </c>
      <c r="G55" s="156"/>
      <c r="H55" s="157"/>
      <c r="I55" s="157"/>
      <c r="J55" s="157"/>
      <c r="K55" s="157"/>
      <c r="L55" s="158"/>
      <c r="O55" s="85" t="s">
        <v>9</v>
      </c>
      <c r="P55" s="86"/>
      <c r="Q55" s="51"/>
      <c r="R55" s="44">
        <f>SUM(R53:R54)</f>
        <v>100000</v>
      </c>
      <c r="S55" s="44">
        <f>SUM(S53:S54)</f>
        <v>100000</v>
      </c>
      <c r="T55" s="44"/>
      <c r="U55" s="45">
        <f>R55-S55</f>
        <v>0</v>
      </c>
    </row>
    <row r="56" spans="1:21" ht="29.25" thickBot="1" x14ac:dyDescent="0.8">
      <c r="A56" s="31" t="s">
        <v>49</v>
      </c>
      <c r="B56" s="35">
        <v>250000</v>
      </c>
      <c r="C56" s="36"/>
      <c r="F56" s="39" t="s">
        <v>11</v>
      </c>
      <c r="G56" s="42" t="s">
        <v>12</v>
      </c>
      <c r="H56" s="38" t="s">
        <v>6</v>
      </c>
      <c r="I56" s="38" t="s">
        <v>41</v>
      </c>
      <c r="J56" s="38" t="s">
        <v>42</v>
      </c>
      <c r="K56" s="38" t="s">
        <v>53</v>
      </c>
      <c r="L56" s="40" t="s">
        <v>15</v>
      </c>
    </row>
    <row r="57" spans="1:21" ht="36" x14ac:dyDescent="1.1000000000000001">
      <c r="A57" s="31" t="s">
        <v>44</v>
      </c>
      <c r="B57" s="35"/>
      <c r="C57" s="36">
        <v>250000</v>
      </c>
      <c r="F57" s="41">
        <v>1</v>
      </c>
      <c r="G57" s="43">
        <v>1.1000000000000001</v>
      </c>
      <c r="H57" s="1" t="s">
        <v>54</v>
      </c>
      <c r="I57" s="35"/>
      <c r="J57" s="35">
        <v>1000000</v>
      </c>
      <c r="K57" s="46" t="s">
        <v>56</v>
      </c>
      <c r="L57" s="48">
        <f>J57</f>
        <v>1000000</v>
      </c>
      <c r="O57" s="150" t="s">
        <v>87</v>
      </c>
      <c r="P57" s="151"/>
      <c r="Q57" s="151"/>
      <c r="R57" s="151"/>
      <c r="S57" s="151"/>
      <c r="T57" s="151"/>
      <c r="U57" s="152"/>
    </row>
    <row r="58" spans="1:21" ht="28.5" x14ac:dyDescent="0.75">
      <c r="A58" s="28" t="s">
        <v>9</v>
      </c>
      <c r="B58" s="29">
        <f>SUM(B56:B57)</f>
        <v>250000</v>
      </c>
      <c r="C58" s="30">
        <f>SUM(C56:C57)</f>
        <v>250000</v>
      </c>
      <c r="F58" s="41">
        <v>2</v>
      </c>
      <c r="G58" s="43">
        <v>1.31</v>
      </c>
      <c r="H58" s="1" t="s">
        <v>97</v>
      </c>
      <c r="I58" s="35"/>
      <c r="J58" s="35">
        <v>46712</v>
      </c>
      <c r="K58" s="46" t="s">
        <v>56</v>
      </c>
      <c r="L58" s="48">
        <f>L57+J58</f>
        <v>1046712</v>
      </c>
      <c r="O58" s="39" t="s">
        <v>11</v>
      </c>
      <c r="P58" s="42" t="s">
        <v>12</v>
      </c>
      <c r="Q58" s="38" t="s">
        <v>6</v>
      </c>
      <c r="R58" s="38" t="s">
        <v>41</v>
      </c>
      <c r="S58" s="38" t="s">
        <v>42</v>
      </c>
      <c r="T58" s="38" t="s">
        <v>53</v>
      </c>
      <c r="U58" s="40" t="s">
        <v>15</v>
      </c>
    </row>
    <row r="59" spans="1:21" ht="25.5" thickBot="1" x14ac:dyDescent="0.75">
      <c r="A59" s="147" t="s">
        <v>62</v>
      </c>
      <c r="B59" s="148"/>
      <c r="C59" s="149"/>
      <c r="F59" s="41">
        <v>3</v>
      </c>
      <c r="G59" s="43"/>
      <c r="H59" s="46"/>
      <c r="I59" s="35"/>
      <c r="J59" s="35"/>
      <c r="K59" s="46"/>
      <c r="L59" s="47"/>
      <c r="O59" s="41">
        <v>1</v>
      </c>
      <c r="P59" s="43">
        <v>1.29</v>
      </c>
      <c r="Q59" s="1" t="s">
        <v>90</v>
      </c>
      <c r="R59" s="35">
        <v>150000</v>
      </c>
      <c r="S59" s="35"/>
      <c r="T59" s="46" t="s">
        <v>55</v>
      </c>
      <c r="U59" s="48">
        <f>R59</f>
        <v>150000</v>
      </c>
    </row>
    <row r="60" spans="1:21" ht="29.25" thickBot="1" x14ac:dyDescent="0.3">
      <c r="F60" s="159" t="s">
        <v>9</v>
      </c>
      <c r="G60" s="160"/>
      <c r="H60" s="161"/>
      <c r="I60" s="44">
        <f>SUM(I57:I59)</f>
        <v>0</v>
      </c>
      <c r="J60" s="44">
        <f>SUM(J57:J59)</f>
        <v>1046712</v>
      </c>
      <c r="K60" s="44"/>
      <c r="L60" s="45">
        <f>J60-I60</f>
        <v>1046712</v>
      </c>
      <c r="O60" s="41">
        <v>2</v>
      </c>
      <c r="P60" s="43">
        <v>1.29</v>
      </c>
      <c r="Q60" s="1" t="s">
        <v>90</v>
      </c>
      <c r="R60" s="35">
        <v>250000</v>
      </c>
      <c r="S60" s="35"/>
      <c r="T60" s="46" t="s">
        <v>55</v>
      </c>
      <c r="U60" s="48">
        <f>U59+R60</f>
        <v>400000</v>
      </c>
    </row>
    <row r="61" spans="1:21" ht="27" thickBot="1" x14ac:dyDescent="0.3">
      <c r="A61" s="144" t="s">
        <v>5</v>
      </c>
      <c r="B61" s="145"/>
      <c r="C61" s="146"/>
      <c r="O61" s="41">
        <v>3</v>
      </c>
      <c r="P61" s="43">
        <v>1.31</v>
      </c>
      <c r="Q61" s="46" t="s">
        <v>105</v>
      </c>
      <c r="R61" s="35"/>
      <c r="S61" s="35">
        <v>400000</v>
      </c>
      <c r="T61" s="46"/>
      <c r="U61" s="47"/>
    </row>
    <row r="62" spans="1:21" ht="36.75" thickBot="1" x14ac:dyDescent="1.1499999999999999">
      <c r="A62" s="32" t="s">
        <v>6</v>
      </c>
      <c r="B62" s="33" t="s">
        <v>41</v>
      </c>
      <c r="C62" s="34" t="s">
        <v>42</v>
      </c>
      <c r="F62" s="155" t="s">
        <v>19</v>
      </c>
      <c r="G62" s="156"/>
      <c r="H62" s="157"/>
      <c r="I62" s="157"/>
      <c r="J62" s="157"/>
      <c r="K62" s="157"/>
      <c r="L62" s="158"/>
      <c r="O62" s="85" t="s">
        <v>9</v>
      </c>
      <c r="P62" s="86"/>
      <c r="Q62" s="51"/>
      <c r="R62" s="44">
        <f>SUM(R59:R61)</f>
        <v>400000</v>
      </c>
      <c r="S62" s="44">
        <f>SUM(S59:S61)</f>
        <v>400000</v>
      </c>
      <c r="T62" s="44"/>
      <c r="U62" s="45">
        <f>R62-S62</f>
        <v>0</v>
      </c>
    </row>
    <row r="63" spans="1:21" ht="29.25" thickBot="1" x14ac:dyDescent="0.8">
      <c r="A63" s="31" t="s">
        <v>66</v>
      </c>
      <c r="B63" s="35">
        <v>365000</v>
      </c>
      <c r="C63" s="36"/>
      <c r="F63" s="39" t="s">
        <v>11</v>
      </c>
      <c r="G63" s="42" t="s">
        <v>12</v>
      </c>
      <c r="H63" s="38" t="s">
        <v>6</v>
      </c>
      <c r="I63" s="38" t="s">
        <v>41</v>
      </c>
      <c r="J63" s="38" t="s">
        <v>42</v>
      </c>
      <c r="K63" s="38" t="s">
        <v>53</v>
      </c>
      <c r="L63" s="40" t="s">
        <v>15</v>
      </c>
    </row>
    <row r="64" spans="1:21" ht="36" x14ac:dyDescent="1.1000000000000001">
      <c r="A64" s="31" t="s">
        <v>10</v>
      </c>
      <c r="B64" s="35"/>
      <c r="C64" s="36">
        <v>365000</v>
      </c>
      <c r="F64" s="41">
        <v>1</v>
      </c>
      <c r="G64" s="43">
        <v>1.1000000000000001</v>
      </c>
      <c r="H64" s="1" t="s">
        <v>54</v>
      </c>
      <c r="I64" s="35">
        <v>3000000</v>
      </c>
      <c r="J64" s="35"/>
      <c r="K64" s="46" t="s">
        <v>55</v>
      </c>
      <c r="L64" s="48">
        <f>I64</f>
        <v>3000000</v>
      </c>
      <c r="O64" s="150" t="s">
        <v>92</v>
      </c>
      <c r="P64" s="151"/>
      <c r="Q64" s="151"/>
      <c r="R64" s="151"/>
      <c r="S64" s="151"/>
      <c r="T64" s="151"/>
      <c r="U64" s="152"/>
    </row>
    <row r="65" spans="1:21" ht="28.5" x14ac:dyDescent="0.75">
      <c r="A65" s="28" t="s">
        <v>9</v>
      </c>
      <c r="B65" s="29">
        <f>SUM(B63:B64)</f>
        <v>365000</v>
      </c>
      <c r="C65" s="30">
        <f>SUM(C63:C64)</f>
        <v>365000</v>
      </c>
      <c r="F65" s="41">
        <v>2</v>
      </c>
      <c r="G65" s="43"/>
      <c r="H65" s="46"/>
      <c r="I65" s="35"/>
      <c r="J65" s="35"/>
      <c r="K65" s="46"/>
      <c r="L65" s="47"/>
      <c r="O65" s="39" t="s">
        <v>11</v>
      </c>
      <c r="P65" s="42" t="s">
        <v>12</v>
      </c>
      <c r="Q65" s="38" t="s">
        <v>6</v>
      </c>
      <c r="R65" s="38" t="s">
        <v>41</v>
      </c>
      <c r="S65" s="38" t="s">
        <v>42</v>
      </c>
      <c r="T65" s="38" t="s">
        <v>53</v>
      </c>
      <c r="U65" s="40" t="s">
        <v>15</v>
      </c>
    </row>
    <row r="66" spans="1:21" ht="29.25" thickBot="1" x14ac:dyDescent="0.75">
      <c r="A66" s="147" t="s">
        <v>67</v>
      </c>
      <c r="B66" s="148"/>
      <c r="C66" s="149"/>
      <c r="F66" s="159" t="s">
        <v>9</v>
      </c>
      <c r="G66" s="160"/>
      <c r="H66" s="161"/>
      <c r="I66" s="44">
        <f>SUM(I64:I65)</f>
        <v>3000000</v>
      </c>
      <c r="J66" s="44">
        <f>SUM(J64:J65)</f>
        <v>0</v>
      </c>
      <c r="K66" s="44"/>
      <c r="L66" s="45">
        <f>I66-J66</f>
        <v>3000000</v>
      </c>
      <c r="O66" s="41">
        <v>1</v>
      </c>
      <c r="P66" s="43">
        <v>1.31</v>
      </c>
      <c r="Q66" s="1" t="s">
        <v>93</v>
      </c>
      <c r="R66" s="35">
        <v>450000</v>
      </c>
      <c r="S66" s="35"/>
      <c r="T66" s="46" t="s">
        <v>55</v>
      </c>
      <c r="U66" s="48">
        <f>R66</f>
        <v>450000</v>
      </c>
    </row>
    <row r="67" spans="1:21" ht="23.25" thickBot="1" x14ac:dyDescent="0.3">
      <c r="O67" s="41">
        <v>2</v>
      </c>
      <c r="P67" s="43">
        <v>1.31</v>
      </c>
      <c r="Q67" s="46" t="s">
        <v>105</v>
      </c>
      <c r="R67" s="35"/>
      <c r="S67" s="35">
        <v>450000</v>
      </c>
      <c r="T67" s="46"/>
      <c r="U67" s="48"/>
    </row>
    <row r="68" spans="1:21" ht="36.75" thickBot="1" x14ac:dyDescent="1.1499999999999999">
      <c r="A68" s="144" t="s">
        <v>5</v>
      </c>
      <c r="B68" s="145"/>
      <c r="C68" s="146"/>
      <c r="F68" s="155" t="s">
        <v>47</v>
      </c>
      <c r="G68" s="156"/>
      <c r="H68" s="157"/>
      <c r="I68" s="157"/>
      <c r="J68" s="157"/>
      <c r="K68" s="157"/>
      <c r="L68" s="158"/>
      <c r="O68" s="85" t="s">
        <v>9</v>
      </c>
      <c r="P68" s="86"/>
      <c r="Q68" s="51"/>
      <c r="R68" s="44">
        <f>SUM(R66:R67)</f>
        <v>450000</v>
      </c>
      <c r="S68" s="44">
        <f>SUM(S66:S67)</f>
        <v>450000</v>
      </c>
      <c r="T68" s="44"/>
      <c r="U68" s="45">
        <f>R68-S68</f>
        <v>0</v>
      </c>
    </row>
    <row r="69" spans="1:21" ht="29.25" thickBot="1" x14ac:dyDescent="0.8">
      <c r="A69" s="32" t="s">
        <v>6</v>
      </c>
      <c r="B69" s="33" t="s">
        <v>41</v>
      </c>
      <c r="C69" s="34" t="s">
        <v>42</v>
      </c>
      <c r="F69" s="39" t="s">
        <v>11</v>
      </c>
      <c r="G69" s="42" t="s">
        <v>12</v>
      </c>
      <c r="H69" s="38" t="s">
        <v>6</v>
      </c>
      <c r="I69" s="38" t="s">
        <v>41</v>
      </c>
      <c r="J69" s="38" t="s">
        <v>42</v>
      </c>
      <c r="K69" s="38" t="s">
        <v>53</v>
      </c>
      <c r="L69" s="40" t="s">
        <v>15</v>
      </c>
    </row>
    <row r="70" spans="1:21" ht="36" x14ac:dyDescent="1.1000000000000001">
      <c r="A70" s="31" t="s">
        <v>71</v>
      </c>
      <c r="B70" s="35">
        <v>500000</v>
      </c>
      <c r="C70" s="36"/>
      <c r="F70" s="41">
        <v>1</v>
      </c>
      <c r="G70" s="43">
        <v>1.1000000000000001</v>
      </c>
      <c r="H70" s="1" t="s">
        <v>54</v>
      </c>
      <c r="I70" s="35"/>
      <c r="J70" s="35">
        <v>500000</v>
      </c>
      <c r="K70" s="46" t="s">
        <v>56</v>
      </c>
      <c r="L70" s="48">
        <f>J70</f>
        <v>500000</v>
      </c>
      <c r="O70" s="150" t="s">
        <v>94</v>
      </c>
      <c r="P70" s="151"/>
      <c r="Q70" s="151"/>
      <c r="R70" s="151"/>
      <c r="S70" s="151"/>
      <c r="T70" s="151"/>
      <c r="U70" s="152"/>
    </row>
    <row r="71" spans="1:21" ht="28.5" x14ac:dyDescent="0.75">
      <c r="A71" s="31" t="s">
        <v>10</v>
      </c>
      <c r="B71" s="35"/>
      <c r="C71" s="36">
        <v>500000</v>
      </c>
      <c r="F71" s="41">
        <v>2</v>
      </c>
      <c r="G71" s="43">
        <v>1.31</v>
      </c>
      <c r="H71" s="1" t="s">
        <v>97</v>
      </c>
      <c r="I71" s="35"/>
      <c r="J71" s="35">
        <v>84932</v>
      </c>
      <c r="K71" s="46" t="s">
        <v>56</v>
      </c>
      <c r="L71" s="48">
        <f>L70+J71</f>
        <v>584932</v>
      </c>
      <c r="O71" s="39" t="s">
        <v>11</v>
      </c>
      <c r="P71" s="42" t="s">
        <v>12</v>
      </c>
      <c r="Q71" s="38" t="s">
        <v>6</v>
      </c>
      <c r="R71" s="38" t="s">
        <v>41</v>
      </c>
      <c r="S71" s="38" t="s">
        <v>42</v>
      </c>
      <c r="T71" s="38" t="s">
        <v>53</v>
      </c>
      <c r="U71" s="40" t="s">
        <v>15</v>
      </c>
    </row>
    <row r="72" spans="1:21" ht="25.5" x14ac:dyDescent="0.25">
      <c r="A72" s="28" t="s">
        <v>9</v>
      </c>
      <c r="B72" s="29">
        <f>SUM(B70:B71)</f>
        <v>500000</v>
      </c>
      <c r="C72" s="30">
        <f>SUM(C70:C71)</f>
        <v>500000</v>
      </c>
      <c r="F72" s="41">
        <v>3</v>
      </c>
      <c r="G72" s="43"/>
      <c r="H72" s="46"/>
      <c r="I72" s="35"/>
      <c r="J72" s="35"/>
      <c r="K72" s="46"/>
      <c r="L72" s="47"/>
      <c r="O72" s="41">
        <v>1</v>
      </c>
      <c r="P72" s="43">
        <v>1.31</v>
      </c>
      <c r="Q72" s="1" t="s">
        <v>97</v>
      </c>
      <c r="R72" s="35">
        <v>46712</v>
      </c>
      <c r="S72" s="35"/>
      <c r="T72" s="46" t="s">
        <v>55</v>
      </c>
      <c r="U72" s="48">
        <f>R72</f>
        <v>46712</v>
      </c>
    </row>
    <row r="73" spans="1:21" ht="29.25" thickBot="1" x14ac:dyDescent="0.75">
      <c r="A73" s="147" t="s">
        <v>88</v>
      </c>
      <c r="B73" s="148"/>
      <c r="C73" s="149"/>
      <c r="F73" s="159" t="s">
        <v>9</v>
      </c>
      <c r="G73" s="160"/>
      <c r="H73" s="161"/>
      <c r="I73" s="44">
        <f>SUM(I70:I72)</f>
        <v>0</v>
      </c>
      <c r="J73" s="44">
        <f>SUM(J70:J72)</f>
        <v>584932</v>
      </c>
      <c r="K73" s="44"/>
      <c r="L73" s="45">
        <f>J73-I73</f>
        <v>584932</v>
      </c>
      <c r="O73" s="41">
        <v>2</v>
      </c>
      <c r="P73" s="43">
        <v>1.31</v>
      </c>
      <c r="Q73" s="46" t="s">
        <v>105</v>
      </c>
      <c r="R73" s="35"/>
      <c r="S73" s="35">
        <v>46712</v>
      </c>
      <c r="T73" s="46"/>
      <c r="U73" s="48"/>
    </row>
    <row r="74" spans="1:21" ht="29.25" thickBot="1" x14ac:dyDescent="0.3">
      <c r="O74" s="85" t="s">
        <v>9</v>
      </c>
      <c r="P74" s="86"/>
      <c r="Q74" s="82"/>
      <c r="R74" s="44">
        <f>SUM(R72:R73)</f>
        <v>46712</v>
      </c>
      <c r="S74" s="44">
        <f>SUM(S72:S73)</f>
        <v>46712</v>
      </c>
      <c r="T74" s="44"/>
      <c r="U74" s="45">
        <f>R74-S74</f>
        <v>0</v>
      </c>
    </row>
    <row r="75" spans="1:21" ht="36.75" thickBot="1" x14ac:dyDescent="1.1499999999999999">
      <c r="A75" s="144" t="s">
        <v>5</v>
      </c>
      <c r="B75" s="145"/>
      <c r="C75" s="146"/>
      <c r="F75" s="155" t="s">
        <v>48</v>
      </c>
      <c r="G75" s="156"/>
      <c r="H75" s="157"/>
      <c r="I75" s="157"/>
      <c r="J75" s="157"/>
      <c r="K75" s="157"/>
      <c r="L75" s="158"/>
    </row>
    <row r="76" spans="1:21" ht="36" x14ac:dyDescent="1.1000000000000001">
      <c r="A76" s="32" t="s">
        <v>6</v>
      </c>
      <c r="B76" s="33" t="s">
        <v>41</v>
      </c>
      <c r="C76" s="34" t="s">
        <v>42</v>
      </c>
      <c r="F76" s="39" t="s">
        <v>11</v>
      </c>
      <c r="G76" s="42" t="s">
        <v>12</v>
      </c>
      <c r="H76" s="38" t="s">
        <v>6</v>
      </c>
      <c r="I76" s="38" t="s">
        <v>41</v>
      </c>
      <c r="J76" s="38" t="s">
        <v>42</v>
      </c>
      <c r="K76" s="38" t="s">
        <v>53</v>
      </c>
      <c r="L76" s="40" t="s">
        <v>15</v>
      </c>
      <c r="O76" s="150" t="s">
        <v>98</v>
      </c>
      <c r="P76" s="151"/>
      <c r="Q76" s="151"/>
      <c r="R76" s="151"/>
      <c r="S76" s="151"/>
      <c r="T76" s="151"/>
      <c r="U76" s="152"/>
    </row>
    <row r="77" spans="1:21" ht="28.5" x14ac:dyDescent="0.75">
      <c r="A77" s="31" t="s">
        <v>50</v>
      </c>
      <c r="B77" s="35">
        <v>1000000</v>
      </c>
      <c r="C77" s="36"/>
      <c r="F77" s="41">
        <v>1</v>
      </c>
      <c r="G77" s="43">
        <v>1.1000000000000001</v>
      </c>
      <c r="H77" s="1" t="s">
        <v>54</v>
      </c>
      <c r="I77" s="35">
        <v>2000000</v>
      </c>
      <c r="J77" s="35"/>
      <c r="K77" s="46" t="s">
        <v>55</v>
      </c>
      <c r="L77" s="48">
        <f>I77</f>
        <v>2000000</v>
      </c>
      <c r="O77" s="39" t="s">
        <v>11</v>
      </c>
      <c r="P77" s="42" t="s">
        <v>12</v>
      </c>
      <c r="Q77" s="38" t="s">
        <v>6</v>
      </c>
      <c r="R77" s="38" t="s">
        <v>41</v>
      </c>
      <c r="S77" s="38" t="s">
        <v>42</v>
      </c>
      <c r="T77" s="38" t="s">
        <v>53</v>
      </c>
      <c r="U77" s="40" t="s">
        <v>15</v>
      </c>
    </row>
    <row r="78" spans="1:21" ht="22.5" x14ac:dyDescent="0.25">
      <c r="A78" s="31" t="s">
        <v>10</v>
      </c>
      <c r="B78" s="35"/>
      <c r="C78" s="36">
        <v>1000000</v>
      </c>
      <c r="F78" s="41">
        <v>2</v>
      </c>
      <c r="G78" s="43">
        <v>1.31</v>
      </c>
      <c r="H78" s="46" t="s">
        <v>102</v>
      </c>
      <c r="I78" s="35">
        <v>200000</v>
      </c>
      <c r="J78" s="35"/>
      <c r="K78" s="46" t="s">
        <v>55</v>
      </c>
      <c r="L78" s="48">
        <f>L77+I78</f>
        <v>2200000</v>
      </c>
      <c r="O78" s="41">
        <v>1</v>
      </c>
      <c r="P78" s="43">
        <v>1.31</v>
      </c>
      <c r="Q78" s="1" t="s">
        <v>97</v>
      </c>
      <c r="R78" s="35">
        <v>84932</v>
      </c>
      <c r="S78" s="35"/>
      <c r="T78" s="46" t="s">
        <v>55</v>
      </c>
      <c r="U78" s="48">
        <f>R78</f>
        <v>84932</v>
      </c>
    </row>
    <row r="79" spans="1:21" ht="25.5" x14ac:dyDescent="0.25">
      <c r="A79" s="28" t="s">
        <v>9</v>
      </c>
      <c r="B79" s="29">
        <f>SUM(B77:B78)</f>
        <v>1000000</v>
      </c>
      <c r="C79" s="30">
        <f>SUM(C77:C78)</f>
        <v>1000000</v>
      </c>
      <c r="F79" s="41">
        <v>3</v>
      </c>
      <c r="G79" s="43"/>
      <c r="H79" s="46"/>
      <c r="I79" s="35"/>
      <c r="J79" s="35"/>
      <c r="K79" s="46"/>
      <c r="L79" s="47"/>
      <c r="O79" s="41">
        <v>2</v>
      </c>
      <c r="P79" s="43">
        <v>1.31</v>
      </c>
      <c r="Q79" s="46" t="s">
        <v>105</v>
      </c>
      <c r="R79" s="35"/>
      <c r="S79" s="35">
        <v>84932</v>
      </c>
      <c r="T79" s="46"/>
      <c r="U79" s="48"/>
    </row>
    <row r="80" spans="1:21" ht="29.25" thickBot="1" x14ac:dyDescent="0.75">
      <c r="A80" s="147" t="s">
        <v>89</v>
      </c>
      <c r="B80" s="148"/>
      <c r="C80" s="149"/>
      <c r="F80" s="159" t="s">
        <v>9</v>
      </c>
      <c r="G80" s="160"/>
      <c r="H80" s="161"/>
      <c r="I80" s="44">
        <f>SUM(I77:I79)</f>
        <v>2200000</v>
      </c>
      <c r="J80" s="44">
        <f>SUM(J77:J79)</f>
        <v>0</v>
      </c>
      <c r="K80" s="44"/>
      <c r="L80" s="45">
        <f>I80-J80</f>
        <v>2200000</v>
      </c>
      <c r="O80" s="85" t="s">
        <v>9</v>
      </c>
      <c r="P80" s="86"/>
      <c r="Q80" s="82"/>
      <c r="R80" s="44">
        <f>SUM(R78:R79)</f>
        <v>84932</v>
      </c>
      <c r="S80" s="44">
        <f>SUM(S78:S79)</f>
        <v>84932</v>
      </c>
      <c r="T80" s="44"/>
      <c r="U80" s="45">
        <f>R80-S80</f>
        <v>0</v>
      </c>
    </row>
    <row r="81" spans="1:21" ht="15.75" thickBot="1" x14ac:dyDescent="0.3"/>
    <row r="82" spans="1:21" ht="36" x14ac:dyDescent="1.1000000000000001">
      <c r="A82" s="144" t="s">
        <v>5</v>
      </c>
      <c r="B82" s="145"/>
      <c r="C82" s="146"/>
      <c r="F82" s="155" t="s">
        <v>75</v>
      </c>
      <c r="G82" s="156"/>
      <c r="H82" s="157"/>
      <c r="I82" s="157"/>
      <c r="J82" s="157"/>
      <c r="K82" s="157"/>
      <c r="L82" s="158"/>
      <c r="O82" s="150" t="s">
        <v>99</v>
      </c>
      <c r="P82" s="151"/>
      <c r="Q82" s="151"/>
      <c r="R82" s="151"/>
      <c r="S82" s="151"/>
      <c r="T82" s="151"/>
      <c r="U82" s="152"/>
    </row>
    <row r="83" spans="1:21" ht="28.5" x14ac:dyDescent="0.75">
      <c r="A83" s="32" t="s">
        <v>6</v>
      </c>
      <c r="B83" s="33" t="s">
        <v>41</v>
      </c>
      <c r="C83" s="34" t="s">
        <v>42</v>
      </c>
      <c r="F83" s="39" t="s">
        <v>11</v>
      </c>
      <c r="G83" s="42" t="s">
        <v>12</v>
      </c>
      <c r="H83" s="38" t="s">
        <v>6</v>
      </c>
      <c r="I83" s="38" t="s">
        <v>41</v>
      </c>
      <c r="J83" s="38" t="s">
        <v>42</v>
      </c>
      <c r="K83" s="38" t="s">
        <v>53</v>
      </c>
      <c r="L83" s="40" t="s">
        <v>15</v>
      </c>
      <c r="O83" s="39" t="s">
        <v>11</v>
      </c>
      <c r="P83" s="42" t="s">
        <v>12</v>
      </c>
      <c r="Q83" s="38" t="s">
        <v>6</v>
      </c>
      <c r="R83" s="38" t="s">
        <v>41</v>
      </c>
      <c r="S83" s="38" t="s">
        <v>42</v>
      </c>
      <c r="T83" s="38" t="s">
        <v>53</v>
      </c>
      <c r="U83" s="40" t="s">
        <v>15</v>
      </c>
    </row>
    <row r="84" spans="1:21" ht="22.5" x14ac:dyDescent="0.25">
      <c r="A84" s="31" t="s">
        <v>71</v>
      </c>
      <c r="B84" s="35">
        <v>250000</v>
      </c>
      <c r="C84" s="36"/>
      <c r="F84" s="41">
        <v>1</v>
      </c>
      <c r="G84" s="43">
        <v>1.1000000000000001</v>
      </c>
      <c r="H84" s="5" t="s">
        <v>61</v>
      </c>
      <c r="I84" s="35">
        <v>1200000</v>
      </c>
      <c r="J84" s="35"/>
      <c r="K84" s="46" t="s">
        <v>55</v>
      </c>
      <c r="L84" s="48">
        <f>I84</f>
        <v>1200000</v>
      </c>
      <c r="O84" s="41">
        <v>1</v>
      </c>
      <c r="P84" s="43">
        <v>1.31</v>
      </c>
      <c r="Q84" s="46" t="s">
        <v>102</v>
      </c>
      <c r="R84" s="35"/>
      <c r="S84" s="35">
        <v>200000</v>
      </c>
      <c r="T84" s="46" t="s">
        <v>56</v>
      </c>
      <c r="U84" s="48">
        <f>S84</f>
        <v>200000</v>
      </c>
    </row>
    <row r="85" spans="1:21" ht="22.5" x14ac:dyDescent="0.25">
      <c r="A85" s="31" t="s">
        <v>86</v>
      </c>
      <c r="B85" s="35">
        <v>100000</v>
      </c>
      <c r="C85" s="36"/>
      <c r="F85" s="41">
        <v>2</v>
      </c>
      <c r="G85" s="43"/>
      <c r="H85" s="46"/>
      <c r="I85" s="35"/>
      <c r="J85" s="35"/>
      <c r="K85" s="46"/>
      <c r="L85" s="47"/>
      <c r="O85" s="41">
        <v>2</v>
      </c>
      <c r="P85" s="43">
        <v>1.31</v>
      </c>
      <c r="Q85" s="1" t="s">
        <v>103</v>
      </c>
      <c r="R85" s="35">
        <v>200000</v>
      </c>
      <c r="S85" s="35"/>
      <c r="T85" s="46"/>
      <c r="U85" s="48"/>
    </row>
    <row r="86" spans="1:21" ht="29.25" thickBot="1" x14ac:dyDescent="0.3">
      <c r="A86" s="31" t="s">
        <v>87</v>
      </c>
      <c r="B86" s="35">
        <v>150000</v>
      </c>
      <c r="C86" s="36"/>
      <c r="F86" s="159" t="s">
        <v>9</v>
      </c>
      <c r="G86" s="160"/>
      <c r="H86" s="161"/>
      <c r="I86" s="44">
        <f>SUM(I84:I85)</f>
        <v>1200000</v>
      </c>
      <c r="J86" s="44">
        <f>SUM(J84:J85)</f>
        <v>0</v>
      </c>
      <c r="K86" s="44"/>
      <c r="L86" s="45">
        <f>I86-J86</f>
        <v>1200000</v>
      </c>
      <c r="O86" s="85" t="s">
        <v>9</v>
      </c>
      <c r="P86" s="86"/>
      <c r="Q86" s="82"/>
      <c r="R86" s="44">
        <f>SUM(R84:R85)</f>
        <v>200000</v>
      </c>
      <c r="S86" s="44">
        <f>SUM(S84:S85)</f>
        <v>200000</v>
      </c>
      <c r="T86" s="44"/>
      <c r="U86" s="45">
        <f>R86-S86</f>
        <v>0</v>
      </c>
    </row>
    <row r="87" spans="1:21" ht="23.25" thickBot="1" x14ac:dyDescent="0.3">
      <c r="A87" s="31" t="s">
        <v>87</v>
      </c>
      <c r="B87" s="35">
        <v>250000</v>
      </c>
      <c r="C87" s="36"/>
    </row>
    <row r="88" spans="1:21" ht="36" x14ac:dyDescent="1.1000000000000001">
      <c r="A88" s="31" t="s">
        <v>43</v>
      </c>
      <c r="B88" s="35"/>
      <c r="C88" s="36">
        <v>750000</v>
      </c>
      <c r="F88" s="155" t="s">
        <v>66</v>
      </c>
      <c r="G88" s="156"/>
      <c r="H88" s="157"/>
      <c r="I88" s="157"/>
      <c r="J88" s="157"/>
      <c r="K88" s="157"/>
      <c r="L88" s="158"/>
      <c r="O88" s="150" t="s">
        <v>101</v>
      </c>
      <c r="P88" s="151"/>
      <c r="Q88" s="151"/>
      <c r="R88" s="151"/>
      <c r="S88" s="151"/>
      <c r="T88" s="151"/>
      <c r="U88" s="152"/>
    </row>
    <row r="89" spans="1:21" ht="28.5" x14ac:dyDescent="0.75">
      <c r="A89" s="28" t="s">
        <v>9</v>
      </c>
      <c r="B89" s="29">
        <f>SUM(B84:B88)</f>
        <v>750000</v>
      </c>
      <c r="C89" s="30">
        <f>SUM(C84:C88)</f>
        <v>750000</v>
      </c>
      <c r="F89" s="39" t="s">
        <v>11</v>
      </c>
      <c r="G89" s="42" t="s">
        <v>12</v>
      </c>
      <c r="H89" s="38" t="s">
        <v>6</v>
      </c>
      <c r="I89" s="38" t="s">
        <v>41</v>
      </c>
      <c r="J89" s="38" t="s">
        <v>42</v>
      </c>
      <c r="K89" s="38" t="s">
        <v>53</v>
      </c>
      <c r="L89" s="40" t="s">
        <v>15</v>
      </c>
      <c r="O89" s="39" t="s">
        <v>11</v>
      </c>
      <c r="P89" s="42" t="s">
        <v>12</v>
      </c>
      <c r="Q89" s="38" t="s">
        <v>6</v>
      </c>
      <c r="R89" s="38" t="s">
        <v>41</v>
      </c>
      <c r="S89" s="38" t="s">
        <v>42</v>
      </c>
      <c r="T89" s="38" t="s">
        <v>53</v>
      </c>
      <c r="U89" s="40" t="s">
        <v>15</v>
      </c>
    </row>
    <row r="90" spans="1:21" ht="25.5" thickBot="1" x14ac:dyDescent="0.75">
      <c r="A90" s="147" t="s">
        <v>90</v>
      </c>
      <c r="B90" s="148"/>
      <c r="C90" s="149"/>
      <c r="F90" s="41">
        <v>1</v>
      </c>
      <c r="G90" s="43">
        <v>1.25</v>
      </c>
      <c r="H90" s="5" t="s">
        <v>67</v>
      </c>
      <c r="I90" s="35">
        <v>365000</v>
      </c>
      <c r="J90" s="35"/>
      <c r="K90" s="46" t="s">
        <v>55</v>
      </c>
      <c r="L90" s="48">
        <f>I90</f>
        <v>365000</v>
      </c>
      <c r="O90" s="41">
        <v>1</v>
      </c>
      <c r="P90" s="43">
        <v>1.31</v>
      </c>
      <c r="Q90" s="1" t="s">
        <v>103</v>
      </c>
      <c r="R90" s="35"/>
      <c r="S90" s="35">
        <v>500000</v>
      </c>
      <c r="T90" s="46" t="s">
        <v>56</v>
      </c>
      <c r="U90" s="48">
        <f>S90</f>
        <v>500000</v>
      </c>
    </row>
    <row r="91" spans="1:21" ht="23.25" thickBot="1" x14ac:dyDescent="0.3">
      <c r="F91" s="41">
        <v>2</v>
      </c>
      <c r="G91" s="43"/>
      <c r="H91" s="46"/>
      <c r="I91" s="35"/>
      <c r="J91" s="35"/>
      <c r="K91" s="46"/>
      <c r="L91" s="47"/>
      <c r="O91" s="41">
        <v>2</v>
      </c>
      <c r="P91" s="43">
        <v>1.31</v>
      </c>
      <c r="Q91" s="46" t="s">
        <v>105</v>
      </c>
      <c r="R91" s="35">
        <v>1081644</v>
      </c>
      <c r="S91" s="35"/>
      <c r="T91" s="46"/>
      <c r="U91" s="48">
        <f>ABS(U90-R91)</f>
        <v>581644</v>
      </c>
    </row>
    <row r="92" spans="1:21" ht="29.25" thickBot="1" x14ac:dyDescent="0.3">
      <c r="A92" s="144" t="s">
        <v>5</v>
      </c>
      <c r="B92" s="145"/>
      <c r="C92" s="146"/>
      <c r="F92" s="159" t="s">
        <v>9</v>
      </c>
      <c r="G92" s="160"/>
      <c r="H92" s="161"/>
      <c r="I92" s="44">
        <f>SUM(I90:I91)</f>
        <v>365000</v>
      </c>
      <c r="J92" s="44">
        <f>SUM(J90:J91)</f>
        <v>0</v>
      </c>
      <c r="K92" s="44"/>
      <c r="L92" s="45">
        <f>I92-J92</f>
        <v>365000</v>
      </c>
      <c r="O92" s="41">
        <v>3</v>
      </c>
      <c r="P92" s="43">
        <v>1.31</v>
      </c>
      <c r="Q92" s="46" t="s">
        <v>107</v>
      </c>
      <c r="R92" s="35"/>
      <c r="S92" s="35">
        <v>581644</v>
      </c>
      <c r="T92" s="46"/>
      <c r="U92" s="48"/>
    </row>
    <row r="93" spans="1:21" ht="29.25" thickBot="1" x14ac:dyDescent="0.3">
      <c r="A93" s="32" t="s">
        <v>6</v>
      </c>
      <c r="B93" s="33" t="s">
        <v>41</v>
      </c>
      <c r="C93" s="34" t="s">
        <v>42</v>
      </c>
      <c r="O93" s="88" t="s">
        <v>9</v>
      </c>
      <c r="P93" s="89"/>
      <c r="Q93" s="87"/>
      <c r="R93" s="44">
        <f>SUM(R90:R91)</f>
        <v>1081644</v>
      </c>
      <c r="S93" s="44">
        <f>SUM(S90:S92)</f>
        <v>1081644</v>
      </c>
      <c r="T93" s="44"/>
      <c r="U93" s="45">
        <f>R93-S93</f>
        <v>0</v>
      </c>
    </row>
    <row r="94" spans="1:21" ht="36" x14ac:dyDescent="1.1000000000000001">
      <c r="A94" s="31" t="s">
        <v>44</v>
      </c>
      <c r="B94" s="35">
        <v>300000</v>
      </c>
      <c r="C94" s="36"/>
      <c r="F94" s="155" t="s">
        <v>71</v>
      </c>
      <c r="G94" s="156"/>
      <c r="H94" s="157"/>
      <c r="I94" s="157"/>
      <c r="J94" s="157"/>
      <c r="K94" s="157"/>
      <c r="L94" s="158"/>
    </row>
    <row r="95" spans="1:21" ht="28.5" x14ac:dyDescent="0.75">
      <c r="A95" s="31" t="s">
        <v>84</v>
      </c>
      <c r="B95" s="35"/>
      <c r="C95" s="36">
        <v>300000</v>
      </c>
      <c r="F95" s="39" t="s">
        <v>11</v>
      </c>
      <c r="G95" s="42" t="s">
        <v>12</v>
      </c>
      <c r="H95" s="38" t="s">
        <v>6</v>
      </c>
      <c r="I95" s="38" t="s">
        <v>41</v>
      </c>
      <c r="J95" s="38" t="s">
        <v>42</v>
      </c>
      <c r="K95" s="38" t="s">
        <v>53</v>
      </c>
      <c r="L95" s="40" t="s">
        <v>15</v>
      </c>
    </row>
    <row r="96" spans="1:21" ht="25.5" x14ac:dyDescent="0.25">
      <c r="A96" s="28" t="s">
        <v>9</v>
      </c>
      <c r="B96" s="29">
        <f>SUM(B94:B95)</f>
        <v>300000</v>
      </c>
      <c r="C96" s="30">
        <f>SUM(C94:C95)</f>
        <v>300000</v>
      </c>
      <c r="F96" s="41">
        <v>1</v>
      </c>
      <c r="G96" s="43">
        <v>1.26</v>
      </c>
      <c r="H96" s="5" t="s">
        <v>88</v>
      </c>
      <c r="I96" s="35">
        <v>500000</v>
      </c>
      <c r="J96" s="35"/>
      <c r="K96" s="46" t="s">
        <v>55</v>
      </c>
      <c r="L96" s="48">
        <f>I96</f>
        <v>500000</v>
      </c>
    </row>
    <row r="97" spans="1:12" ht="25.5" thickBot="1" x14ac:dyDescent="0.75">
      <c r="A97" s="147" t="s">
        <v>91</v>
      </c>
      <c r="B97" s="148"/>
      <c r="C97" s="149"/>
      <c r="F97" s="41">
        <v>2</v>
      </c>
      <c r="G97" s="43">
        <v>1.29</v>
      </c>
      <c r="H97" s="1" t="s">
        <v>90</v>
      </c>
      <c r="I97" s="6">
        <v>250000</v>
      </c>
      <c r="J97" s="6"/>
      <c r="K97" s="46" t="s">
        <v>55</v>
      </c>
      <c r="L97" s="48">
        <f>L96+I97</f>
        <v>750000</v>
      </c>
    </row>
    <row r="98" spans="1:12" ht="23.25" thickBot="1" x14ac:dyDescent="0.3">
      <c r="F98" s="41">
        <v>3</v>
      </c>
      <c r="G98" s="43">
        <v>1.31</v>
      </c>
      <c r="H98" s="1" t="s">
        <v>93</v>
      </c>
      <c r="I98" s="6"/>
      <c r="J98" s="6">
        <v>450000</v>
      </c>
      <c r="K98" s="46" t="s">
        <v>55</v>
      </c>
      <c r="L98" s="48">
        <f>L97-J98</f>
        <v>300000</v>
      </c>
    </row>
    <row r="99" spans="1:12" ht="26.25" x14ac:dyDescent="0.25">
      <c r="A99" s="144" t="s">
        <v>5</v>
      </c>
      <c r="B99" s="145"/>
      <c r="C99" s="146"/>
      <c r="F99" s="41"/>
      <c r="G99" s="43"/>
      <c r="H99" s="46"/>
      <c r="I99" s="35"/>
      <c r="J99" s="35"/>
      <c r="K99" s="46"/>
      <c r="L99" s="47"/>
    </row>
    <row r="100" spans="1:12" ht="29.25" thickBot="1" x14ac:dyDescent="0.3">
      <c r="A100" s="32" t="s">
        <v>6</v>
      </c>
      <c r="B100" s="33" t="s">
        <v>41</v>
      </c>
      <c r="C100" s="34" t="s">
        <v>42</v>
      </c>
      <c r="F100" s="159" t="s">
        <v>9</v>
      </c>
      <c r="G100" s="160"/>
      <c r="H100" s="161"/>
      <c r="I100" s="44">
        <f>SUM(I96:I99)</f>
        <v>750000</v>
      </c>
      <c r="J100" s="44">
        <f>SUM(J96:J99)</f>
        <v>450000</v>
      </c>
      <c r="K100" s="44"/>
      <c r="L100" s="45">
        <f>I100-J100</f>
        <v>300000</v>
      </c>
    </row>
    <row r="101" spans="1:12" ht="22.5" x14ac:dyDescent="0.25">
      <c r="A101" s="31" t="s">
        <v>92</v>
      </c>
      <c r="B101" s="35">
        <v>450000</v>
      </c>
      <c r="C101" s="36"/>
    </row>
    <row r="102" spans="1:12" ht="22.5" x14ac:dyDescent="0.25">
      <c r="A102" s="31" t="s">
        <v>71</v>
      </c>
      <c r="B102" s="35"/>
      <c r="C102" s="36">
        <v>450000</v>
      </c>
    </row>
    <row r="103" spans="1:12" ht="25.5" x14ac:dyDescent="0.25">
      <c r="A103" s="28" t="s">
        <v>9</v>
      </c>
      <c r="B103" s="29">
        <f>SUM(B101:B102)</f>
        <v>450000</v>
      </c>
      <c r="C103" s="30">
        <f>SUM(C101:C102)</f>
        <v>450000</v>
      </c>
    </row>
    <row r="104" spans="1:12" ht="25.5" thickBot="1" x14ac:dyDescent="0.75">
      <c r="A104" s="147" t="s">
        <v>93</v>
      </c>
      <c r="B104" s="148"/>
      <c r="C104" s="149"/>
    </row>
    <row r="105" spans="1:12" ht="15.75" thickBot="1" x14ac:dyDescent="0.3"/>
    <row r="106" spans="1:12" ht="26.25" x14ac:dyDescent="0.25">
      <c r="A106" s="144" t="s">
        <v>5</v>
      </c>
      <c r="B106" s="145"/>
      <c r="C106" s="146"/>
    </row>
    <row r="107" spans="1:12" ht="25.5" x14ac:dyDescent="0.25">
      <c r="A107" s="32" t="s">
        <v>6</v>
      </c>
      <c r="B107" s="33" t="s">
        <v>41</v>
      </c>
      <c r="C107" s="34" t="s">
        <v>42</v>
      </c>
    </row>
    <row r="108" spans="1:12" ht="22.5" x14ac:dyDescent="0.25">
      <c r="A108" s="31" t="s">
        <v>94</v>
      </c>
      <c r="B108" s="35">
        <v>46712</v>
      </c>
      <c r="C108" s="36"/>
    </row>
    <row r="109" spans="1:12" ht="22.5" x14ac:dyDescent="0.25">
      <c r="A109" s="31" t="s">
        <v>46</v>
      </c>
      <c r="B109" s="35"/>
      <c r="C109" s="36">
        <v>46712</v>
      </c>
    </row>
    <row r="110" spans="1:12" ht="22.5" x14ac:dyDescent="0.25">
      <c r="A110" s="31" t="s">
        <v>95</v>
      </c>
      <c r="B110" s="35">
        <v>84932</v>
      </c>
      <c r="C110" s="36"/>
    </row>
    <row r="111" spans="1:12" ht="22.5" x14ac:dyDescent="0.25">
      <c r="A111" s="31" t="s">
        <v>96</v>
      </c>
      <c r="B111" s="35"/>
      <c r="C111" s="36">
        <v>84932</v>
      </c>
    </row>
    <row r="112" spans="1:12" ht="25.5" x14ac:dyDescent="0.25">
      <c r="A112" s="28" t="s">
        <v>9</v>
      </c>
      <c r="B112" s="29">
        <f>SUM(B108:B111)</f>
        <v>131644</v>
      </c>
      <c r="C112" s="30">
        <f>SUM(C108:C111)</f>
        <v>131644</v>
      </c>
    </row>
    <row r="113" spans="1:3" ht="25.5" thickBot="1" x14ac:dyDescent="0.75">
      <c r="A113" s="147" t="s">
        <v>97</v>
      </c>
      <c r="B113" s="148"/>
      <c r="C113" s="149"/>
    </row>
    <row r="114" spans="1:3" ht="15.75" thickBot="1" x14ac:dyDescent="0.3"/>
    <row r="115" spans="1:3" ht="26.25" x14ac:dyDescent="0.25">
      <c r="A115" s="144" t="s">
        <v>5</v>
      </c>
      <c r="B115" s="145"/>
      <c r="C115" s="146"/>
    </row>
    <row r="116" spans="1:3" ht="25.5" x14ac:dyDescent="0.25">
      <c r="A116" s="32" t="s">
        <v>6</v>
      </c>
      <c r="B116" s="33" t="s">
        <v>41</v>
      </c>
      <c r="C116" s="34" t="s">
        <v>42</v>
      </c>
    </row>
    <row r="117" spans="1:3" ht="22.5" x14ac:dyDescent="0.25">
      <c r="A117" s="31" t="s">
        <v>100</v>
      </c>
      <c r="B117" s="35">
        <v>200000</v>
      </c>
      <c r="C117" s="36"/>
    </row>
    <row r="118" spans="1:3" ht="22.5" x14ac:dyDescent="0.25">
      <c r="A118" s="31" t="s">
        <v>101</v>
      </c>
      <c r="B118" s="35"/>
      <c r="C118" s="36">
        <v>200000</v>
      </c>
    </row>
    <row r="119" spans="1:3" ht="25.5" x14ac:dyDescent="0.25">
      <c r="A119" s="28" t="s">
        <v>9</v>
      </c>
      <c r="B119" s="29">
        <f>SUM(B117:B118)</f>
        <v>200000</v>
      </c>
      <c r="C119" s="30">
        <f>SUM(C117:C118)</f>
        <v>200000</v>
      </c>
    </row>
    <row r="120" spans="1:3" ht="25.5" thickBot="1" x14ac:dyDescent="0.75">
      <c r="A120" s="147" t="s">
        <v>102</v>
      </c>
      <c r="B120" s="148"/>
      <c r="C120" s="149"/>
    </row>
    <row r="121" spans="1:3" ht="15.75" thickBot="1" x14ac:dyDescent="0.3"/>
    <row r="122" spans="1:3" ht="26.25" x14ac:dyDescent="0.25">
      <c r="A122" s="144" t="s">
        <v>5</v>
      </c>
      <c r="B122" s="145"/>
      <c r="C122" s="146"/>
    </row>
    <row r="123" spans="1:3" ht="25.5" x14ac:dyDescent="0.25">
      <c r="A123" s="94" t="s">
        <v>6</v>
      </c>
      <c r="B123" s="33" t="s">
        <v>41</v>
      </c>
      <c r="C123" s="34" t="s">
        <v>42</v>
      </c>
    </row>
    <row r="124" spans="1:3" ht="22.5" x14ac:dyDescent="0.25">
      <c r="A124" s="98" t="s">
        <v>48</v>
      </c>
      <c r="B124" s="93">
        <v>200000</v>
      </c>
      <c r="C124" s="36"/>
    </row>
    <row r="125" spans="1:3" ht="26.25" x14ac:dyDescent="0.25">
      <c r="A125" s="96" t="s">
        <v>84</v>
      </c>
      <c r="B125" s="93">
        <v>300000</v>
      </c>
      <c r="C125" s="36"/>
    </row>
    <row r="126" spans="1:3" ht="22.5" x14ac:dyDescent="0.25">
      <c r="A126" s="95" t="s">
        <v>101</v>
      </c>
      <c r="B126" s="35"/>
      <c r="C126" s="36">
        <v>500000</v>
      </c>
    </row>
    <row r="127" spans="1:3" ht="25.5" x14ac:dyDescent="0.25">
      <c r="A127" s="28" t="s">
        <v>9</v>
      </c>
      <c r="B127" s="29">
        <f>SUM(B124:B126)</f>
        <v>500000</v>
      </c>
      <c r="C127" s="30">
        <f>SUM(C124:C126)</f>
        <v>500000</v>
      </c>
    </row>
    <row r="128" spans="1:3" ht="25.5" thickBot="1" x14ac:dyDescent="0.75">
      <c r="A128" s="147" t="s">
        <v>103</v>
      </c>
      <c r="B128" s="148"/>
      <c r="C128" s="149"/>
    </row>
    <row r="129" spans="1:8" ht="15.75" thickBot="1" x14ac:dyDescent="0.3"/>
    <row r="130" spans="1:8" ht="26.25" x14ac:dyDescent="0.25">
      <c r="A130" s="144" t="s">
        <v>5</v>
      </c>
      <c r="B130" s="145"/>
      <c r="C130" s="146"/>
    </row>
    <row r="131" spans="1:8" ht="25.5" x14ac:dyDescent="0.25">
      <c r="A131" s="94" t="s">
        <v>6</v>
      </c>
      <c r="B131" s="33" t="s">
        <v>41</v>
      </c>
      <c r="C131" s="34" t="s">
        <v>42</v>
      </c>
      <c r="H131" s="100"/>
    </row>
    <row r="132" spans="1:8" ht="26.25" x14ac:dyDescent="0.25">
      <c r="A132" s="96" t="s">
        <v>86</v>
      </c>
      <c r="B132" s="93"/>
      <c r="C132" s="36">
        <v>100000</v>
      </c>
    </row>
    <row r="133" spans="1:8" ht="22.5" x14ac:dyDescent="0.25">
      <c r="A133" s="97" t="s">
        <v>87</v>
      </c>
      <c r="B133" s="93"/>
      <c r="C133" s="36">
        <v>400000</v>
      </c>
    </row>
    <row r="134" spans="1:8" ht="26.25" x14ac:dyDescent="0.25">
      <c r="A134" s="96" t="s">
        <v>92</v>
      </c>
      <c r="B134" s="93"/>
      <c r="C134" s="36">
        <v>450000</v>
      </c>
    </row>
    <row r="135" spans="1:8" ht="22.5" x14ac:dyDescent="0.25">
      <c r="A135" s="97" t="s">
        <v>94</v>
      </c>
      <c r="B135" s="93"/>
      <c r="C135" s="36">
        <v>46712</v>
      </c>
    </row>
    <row r="136" spans="1:8" ht="22.5" x14ac:dyDescent="0.25">
      <c r="A136" s="97" t="s">
        <v>98</v>
      </c>
      <c r="B136" s="93"/>
      <c r="C136" s="36">
        <v>84932</v>
      </c>
    </row>
    <row r="137" spans="1:8" ht="22.5" x14ac:dyDescent="0.25">
      <c r="A137" s="95" t="s">
        <v>101</v>
      </c>
      <c r="B137" s="35">
        <v>1081644</v>
      </c>
      <c r="C137" s="36"/>
    </row>
    <row r="138" spans="1:8" ht="25.5" x14ac:dyDescent="0.25">
      <c r="A138" s="28" t="s">
        <v>9</v>
      </c>
      <c r="B138" s="29">
        <f>SUM(B132:B137)</f>
        <v>1081644</v>
      </c>
      <c r="C138" s="30">
        <f>SUM(C132:C137)</f>
        <v>1081644</v>
      </c>
    </row>
    <row r="139" spans="1:8" ht="25.5" thickBot="1" x14ac:dyDescent="0.75">
      <c r="A139" s="147" t="s">
        <v>104</v>
      </c>
      <c r="B139" s="148"/>
      <c r="C139" s="149"/>
    </row>
    <row r="140" spans="1:8" ht="15.75" thickBot="1" x14ac:dyDescent="0.3"/>
    <row r="141" spans="1:8" ht="26.25" x14ac:dyDescent="0.25">
      <c r="A141" s="144" t="s">
        <v>5</v>
      </c>
      <c r="B141" s="145"/>
      <c r="C141" s="146"/>
    </row>
    <row r="142" spans="1:8" ht="25.5" x14ac:dyDescent="0.25">
      <c r="A142" s="94" t="s">
        <v>6</v>
      </c>
      <c r="B142" s="33" t="s">
        <v>41</v>
      </c>
      <c r="C142" s="34" t="s">
        <v>42</v>
      </c>
    </row>
    <row r="143" spans="1:8" ht="26.25" x14ac:dyDescent="0.25">
      <c r="A143" s="96" t="s">
        <v>60</v>
      </c>
      <c r="B143" s="93">
        <v>1200000</v>
      </c>
      <c r="C143" s="36"/>
    </row>
    <row r="144" spans="1:8" ht="26.25" x14ac:dyDescent="0.25">
      <c r="A144" s="96" t="s">
        <v>106</v>
      </c>
      <c r="B144" s="93"/>
      <c r="C144" s="36">
        <v>581644</v>
      </c>
    </row>
    <row r="145" spans="1:3" ht="26.25" x14ac:dyDescent="0.25">
      <c r="A145" s="99" t="s">
        <v>4</v>
      </c>
      <c r="B145" s="35"/>
      <c r="C145" s="36">
        <v>618356</v>
      </c>
    </row>
    <row r="146" spans="1:3" ht="25.5" x14ac:dyDescent="0.25">
      <c r="A146" s="28" t="s">
        <v>9</v>
      </c>
      <c r="B146" s="29">
        <f>SUM(B143:B145)</f>
        <v>1200000</v>
      </c>
      <c r="C146" s="30">
        <f>SUM(C143:C145)</f>
        <v>1200000</v>
      </c>
    </row>
    <row r="147" spans="1:3" ht="25.5" thickBot="1" x14ac:dyDescent="0.75">
      <c r="A147" s="147" t="s">
        <v>107</v>
      </c>
      <c r="B147" s="148"/>
      <c r="C147" s="149"/>
    </row>
  </sheetData>
  <mergeCells count="96">
    <mergeCell ref="A115:C115"/>
    <mergeCell ref="A120:C120"/>
    <mergeCell ref="O70:U70"/>
    <mergeCell ref="O76:U76"/>
    <mergeCell ref="O82:U82"/>
    <mergeCell ref="F100:H100"/>
    <mergeCell ref="A82:C82"/>
    <mergeCell ref="A90:C90"/>
    <mergeCell ref="A92:C92"/>
    <mergeCell ref="A97:C97"/>
    <mergeCell ref="A99:C99"/>
    <mergeCell ref="A104:C104"/>
    <mergeCell ref="A106:C106"/>
    <mergeCell ref="A113:C113"/>
    <mergeCell ref="F82:L82"/>
    <mergeCell ref="F92:H92"/>
    <mergeCell ref="A5:C5"/>
    <mergeCell ref="A24:C24"/>
    <mergeCell ref="A31:C31"/>
    <mergeCell ref="F5:L5"/>
    <mergeCell ref="F13:H13"/>
    <mergeCell ref="F20:H20"/>
    <mergeCell ref="F22:L22"/>
    <mergeCell ref="A26:C26"/>
    <mergeCell ref="AB6:AC6"/>
    <mergeCell ref="AD6:AE6"/>
    <mergeCell ref="AA5:AE5"/>
    <mergeCell ref="AA6:AA7"/>
    <mergeCell ref="O39:U39"/>
    <mergeCell ref="O31:Q31"/>
    <mergeCell ref="O33:U33"/>
    <mergeCell ref="O37:Q37"/>
    <mergeCell ref="Z8:Z10"/>
    <mergeCell ref="Z11:Z13"/>
    <mergeCell ref="Y8:Y14"/>
    <mergeCell ref="Y15:Y22"/>
    <mergeCell ref="Z15:Z21"/>
    <mergeCell ref="Y23:Y25"/>
    <mergeCell ref="Z23:Z25"/>
    <mergeCell ref="Y27:Z29"/>
    <mergeCell ref="O24:Q24"/>
    <mergeCell ref="F43:L43"/>
    <mergeCell ref="F15:L15"/>
    <mergeCell ref="O51:U51"/>
    <mergeCell ref="O57:U57"/>
    <mergeCell ref="O45:U45"/>
    <mergeCell ref="F47:H47"/>
    <mergeCell ref="F49:L49"/>
    <mergeCell ref="O43:Q43"/>
    <mergeCell ref="F41:H41"/>
    <mergeCell ref="O26:U26"/>
    <mergeCell ref="F27:H27"/>
    <mergeCell ref="F29:L29"/>
    <mergeCell ref="F35:H35"/>
    <mergeCell ref="F37:L37"/>
    <mergeCell ref="O5:U5"/>
    <mergeCell ref="O10:Q10"/>
    <mergeCell ref="O12:U12"/>
    <mergeCell ref="O18:Q18"/>
    <mergeCell ref="O20:U20"/>
    <mergeCell ref="F94:L94"/>
    <mergeCell ref="A47:C47"/>
    <mergeCell ref="A54:C54"/>
    <mergeCell ref="A59:C59"/>
    <mergeCell ref="A61:C61"/>
    <mergeCell ref="A66:C66"/>
    <mergeCell ref="F53:H53"/>
    <mergeCell ref="F55:L55"/>
    <mergeCell ref="F60:H60"/>
    <mergeCell ref="F62:L62"/>
    <mergeCell ref="F66:H66"/>
    <mergeCell ref="A68:C68"/>
    <mergeCell ref="F86:H86"/>
    <mergeCell ref="F73:H73"/>
    <mergeCell ref="F75:L75"/>
    <mergeCell ref="F80:H80"/>
    <mergeCell ref="O88:U88"/>
    <mergeCell ref="Y30:Z32"/>
    <mergeCell ref="Y33:Z37"/>
    <mergeCell ref="A75:C75"/>
    <mergeCell ref="A80:C80"/>
    <mergeCell ref="O64:U64"/>
    <mergeCell ref="A73:C73"/>
    <mergeCell ref="F88:L88"/>
    <mergeCell ref="F68:L68"/>
    <mergeCell ref="A52:C52"/>
    <mergeCell ref="A40:C40"/>
    <mergeCell ref="A45:C45"/>
    <mergeCell ref="A33:C33"/>
    <mergeCell ref="A38:C38"/>
    <mergeCell ref="A130:C130"/>
    <mergeCell ref="A139:C139"/>
    <mergeCell ref="A141:C141"/>
    <mergeCell ref="A147:C147"/>
    <mergeCell ref="A122:C122"/>
    <mergeCell ref="A128:C12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B27"/>
  <sheetViews>
    <sheetView rightToLeft="1" zoomScale="85" zoomScaleNormal="85" workbookViewId="0">
      <selection activeCell="T21" sqref="T21"/>
    </sheetView>
  </sheetViews>
  <sheetFormatPr defaultRowHeight="21" x14ac:dyDescent="0.6"/>
  <cols>
    <col min="1" max="3" width="9.140625" style="101"/>
    <col min="4" max="4" width="13.5703125" style="101" bestFit="1" customWidth="1"/>
    <col min="5" max="5" width="13.42578125" style="101" bestFit="1" customWidth="1"/>
    <col min="6" max="8" width="9.140625" style="101"/>
    <col min="9" max="9" width="11.42578125" style="101" customWidth="1"/>
    <col min="10" max="10" width="10.7109375" style="101" customWidth="1"/>
    <col min="11" max="23" width="9.140625" style="101"/>
    <col min="24" max="24" width="12.28515625" style="101" bestFit="1" customWidth="1"/>
    <col min="25" max="25" width="13.5703125" style="101" bestFit="1" customWidth="1"/>
    <col min="26" max="16384" width="9.140625" style="101"/>
  </cols>
  <sheetData>
    <row r="1" spans="1:28" ht="22.5" x14ac:dyDescent="0.65">
      <c r="A1" s="196" t="s">
        <v>108</v>
      </c>
      <c r="B1" s="197"/>
      <c r="C1" s="197"/>
      <c r="D1" s="197"/>
      <c r="E1" s="197"/>
      <c r="F1" s="197"/>
      <c r="G1" s="108"/>
      <c r="K1" s="117"/>
      <c r="L1" s="197" t="s">
        <v>108</v>
      </c>
      <c r="M1" s="197"/>
      <c r="N1" s="197"/>
      <c r="O1" s="197"/>
      <c r="P1" s="197"/>
      <c r="Q1" s="197"/>
      <c r="R1" s="108"/>
      <c r="W1" s="197" t="s">
        <v>108</v>
      </c>
      <c r="X1" s="197"/>
      <c r="Y1" s="197"/>
      <c r="Z1" s="197"/>
      <c r="AA1" s="197"/>
      <c r="AB1" s="197"/>
    </row>
    <row r="2" spans="1:28" ht="22.5" x14ac:dyDescent="0.65">
      <c r="A2" s="198" t="s">
        <v>109</v>
      </c>
      <c r="B2" s="199"/>
      <c r="C2" s="199"/>
      <c r="D2" s="199"/>
      <c r="E2" s="199"/>
      <c r="F2" s="199"/>
      <c r="G2" s="109"/>
      <c r="K2" s="118"/>
      <c r="L2" s="199" t="s">
        <v>117</v>
      </c>
      <c r="M2" s="199"/>
      <c r="N2" s="199"/>
      <c r="O2" s="199"/>
      <c r="P2" s="199"/>
      <c r="Q2" s="199"/>
      <c r="R2" s="109"/>
      <c r="W2" s="199" t="s">
        <v>122</v>
      </c>
      <c r="X2" s="199"/>
      <c r="Y2" s="199"/>
      <c r="Z2" s="199"/>
      <c r="AA2" s="199"/>
      <c r="AB2" s="199"/>
    </row>
    <row r="3" spans="1:28" ht="23.25" thickBot="1" x14ac:dyDescent="0.65">
      <c r="A3" s="200" t="s">
        <v>110</v>
      </c>
      <c r="B3" s="201"/>
      <c r="C3" s="201"/>
      <c r="D3" s="201"/>
      <c r="E3" s="201"/>
      <c r="F3" s="201"/>
      <c r="G3" s="115"/>
      <c r="K3" s="118"/>
      <c r="L3" s="201" t="s">
        <v>110</v>
      </c>
      <c r="M3" s="201"/>
      <c r="N3" s="201"/>
      <c r="O3" s="201"/>
      <c r="P3" s="201"/>
      <c r="Q3" s="201"/>
      <c r="R3" s="109"/>
      <c r="W3" s="201" t="s">
        <v>110</v>
      </c>
      <c r="X3" s="201"/>
      <c r="Y3" s="201"/>
      <c r="Z3" s="201"/>
      <c r="AA3" s="201"/>
      <c r="AB3" s="201"/>
    </row>
    <row r="4" spans="1:28" ht="26.25" x14ac:dyDescent="0.75">
      <c r="A4" s="110" t="s">
        <v>111</v>
      </c>
      <c r="B4" s="104"/>
      <c r="C4" s="104"/>
      <c r="D4" s="104"/>
      <c r="E4" s="104"/>
      <c r="F4" s="104"/>
      <c r="G4" s="109"/>
      <c r="K4" s="118"/>
      <c r="L4" s="197" t="s">
        <v>118</v>
      </c>
      <c r="M4" s="197"/>
      <c r="N4" s="197"/>
      <c r="O4" s="114"/>
      <c r="P4" s="204">
        <v>35800000</v>
      </c>
      <c r="Q4" s="204"/>
      <c r="R4" s="109"/>
      <c r="W4" s="122" t="s">
        <v>123</v>
      </c>
      <c r="Y4" s="128"/>
    </row>
    <row r="5" spans="1:28" ht="22.5" x14ac:dyDescent="0.65">
      <c r="A5" s="110"/>
      <c r="B5" s="102" t="s">
        <v>99</v>
      </c>
      <c r="C5" s="104"/>
      <c r="D5" s="105">
        <v>200000</v>
      </c>
      <c r="E5" s="105"/>
      <c r="F5" s="104"/>
      <c r="G5" s="109"/>
      <c r="K5" s="118"/>
      <c r="L5" s="199" t="s">
        <v>119</v>
      </c>
      <c r="M5" s="199"/>
      <c r="N5" s="199"/>
      <c r="O5" s="114"/>
      <c r="P5" s="203">
        <v>1200000</v>
      </c>
      <c r="Q5" s="203"/>
      <c r="R5" s="109"/>
      <c r="W5" s="102" t="s">
        <v>10</v>
      </c>
      <c r="X5" s="116"/>
      <c r="Y5" s="126">
        <v>23635000</v>
      </c>
    </row>
    <row r="6" spans="1:28" ht="23.25" thickBot="1" x14ac:dyDescent="0.7">
      <c r="A6" s="110"/>
      <c r="B6" s="102" t="s">
        <v>84</v>
      </c>
      <c r="C6" s="104"/>
      <c r="D6" s="103">
        <v>300000</v>
      </c>
      <c r="E6" s="105"/>
      <c r="F6" s="104"/>
      <c r="G6" s="109"/>
      <c r="K6" s="118"/>
      <c r="L6" s="199" t="s">
        <v>120</v>
      </c>
      <c r="M6" s="199"/>
      <c r="N6" s="199"/>
      <c r="O6" s="119"/>
      <c r="P6" s="120">
        <v>0</v>
      </c>
      <c r="Q6" s="119"/>
      <c r="R6" s="109"/>
      <c r="W6" s="102" t="s">
        <v>17</v>
      </c>
      <c r="X6" s="116"/>
      <c r="Y6" s="126">
        <v>1000000</v>
      </c>
    </row>
    <row r="7" spans="1:28" ht="22.5" x14ac:dyDescent="0.65">
      <c r="A7" s="110" t="s">
        <v>112</v>
      </c>
      <c r="B7" s="104"/>
      <c r="C7" s="104"/>
      <c r="D7" s="105"/>
      <c r="E7" s="105">
        <f>D5+D6</f>
        <v>500000</v>
      </c>
      <c r="F7" s="104"/>
      <c r="G7" s="109"/>
      <c r="K7" s="118"/>
      <c r="L7" s="199" t="s">
        <v>121</v>
      </c>
      <c r="M7" s="199"/>
      <c r="N7" s="199"/>
      <c r="O7" s="114"/>
      <c r="P7" s="206" t="s">
        <v>116</v>
      </c>
      <c r="Q7" s="206"/>
      <c r="R7" s="109"/>
      <c r="W7" s="102" t="s">
        <v>43</v>
      </c>
      <c r="X7" s="116"/>
      <c r="Y7" s="126">
        <v>250000</v>
      </c>
    </row>
    <row r="8" spans="1:28" ht="23.25" thickBot="1" x14ac:dyDescent="0.7">
      <c r="A8" s="110"/>
      <c r="B8" s="104"/>
      <c r="C8" s="104"/>
      <c r="D8" s="105"/>
      <c r="E8" s="105"/>
      <c r="F8" s="104"/>
      <c r="G8" s="109"/>
      <c r="K8" s="118"/>
      <c r="L8" s="202"/>
      <c r="M8" s="202"/>
      <c r="N8" s="202"/>
      <c r="O8" s="114"/>
      <c r="P8" s="205">
        <v>36418356</v>
      </c>
      <c r="Q8" s="205"/>
      <c r="R8" s="109"/>
      <c r="W8" s="102" t="s">
        <v>44</v>
      </c>
      <c r="X8" s="116"/>
      <c r="Y8" s="126">
        <v>3550000</v>
      </c>
    </row>
    <row r="9" spans="1:28" ht="24" thickTop="1" thickBot="1" x14ac:dyDescent="0.7">
      <c r="A9" s="110" t="s">
        <v>113</v>
      </c>
      <c r="B9" s="104"/>
      <c r="C9" s="104"/>
      <c r="D9" s="105"/>
      <c r="E9" s="105"/>
      <c r="F9" s="104"/>
      <c r="G9" s="109"/>
      <c r="K9" s="111"/>
      <c r="L9" s="112"/>
      <c r="M9" s="112"/>
      <c r="N9" s="112"/>
      <c r="O9" s="112"/>
      <c r="P9" s="112"/>
      <c r="Q9" s="112"/>
      <c r="R9" s="113"/>
      <c r="W9" s="102" t="s">
        <v>45</v>
      </c>
      <c r="X9" s="116"/>
      <c r="Y9" s="126">
        <v>2250000</v>
      </c>
    </row>
    <row r="10" spans="1:28" ht="22.5" x14ac:dyDescent="0.65">
      <c r="A10" s="110"/>
      <c r="B10" s="102" t="s">
        <v>86</v>
      </c>
      <c r="C10" s="104"/>
      <c r="D10" s="105">
        <v>100000</v>
      </c>
      <c r="E10" s="105"/>
      <c r="F10" s="104"/>
      <c r="G10" s="109"/>
      <c r="W10" s="102" t="s">
        <v>66</v>
      </c>
      <c r="X10" s="116"/>
      <c r="Y10" s="126">
        <v>365000</v>
      </c>
    </row>
    <row r="11" spans="1:28" ht="22.5" x14ac:dyDescent="0.65">
      <c r="A11" s="110"/>
      <c r="B11" s="102" t="s">
        <v>87</v>
      </c>
      <c r="C11" s="104"/>
      <c r="D11" s="105">
        <v>400000</v>
      </c>
      <c r="E11" s="105"/>
      <c r="F11" s="104"/>
      <c r="G11" s="109"/>
      <c r="W11" s="102" t="s">
        <v>71</v>
      </c>
      <c r="X11" s="116"/>
      <c r="Y11" s="126">
        <v>300000</v>
      </c>
    </row>
    <row r="12" spans="1:28" ht="26.25" x14ac:dyDescent="0.75">
      <c r="A12" s="110"/>
      <c r="B12" s="102" t="s">
        <v>92</v>
      </c>
      <c r="C12" s="104"/>
      <c r="D12" s="105">
        <v>450000</v>
      </c>
      <c r="E12" s="105"/>
      <c r="F12" s="104"/>
      <c r="G12" s="109"/>
      <c r="W12" s="122" t="s">
        <v>124</v>
      </c>
      <c r="Y12" s="127"/>
    </row>
    <row r="13" spans="1:28" ht="22.5" x14ac:dyDescent="0.65">
      <c r="A13" s="110"/>
      <c r="B13" s="102" t="s">
        <v>94</v>
      </c>
      <c r="C13" s="104"/>
      <c r="D13" s="105">
        <v>46712</v>
      </c>
      <c r="E13" s="105"/>
      <c r="F13" s="104"/>
      <c r="G13" s="109"/>
      <c r="W13" s="102" t="s">
        <v>24</v>
      </c>
      <c r="Y13" s="126">
        <v>4000000</v>
      </c>
    </row>
    <row r="14" spans="1:28" ht="23.25" thickBot="1" x14ac:dyDescent="0.7">
      <c r="A14" s="110"/>
      <c r="B14" s="102" t="s">
        <v>98</v>
      </c>
      <c r="C14" s="104"/>
      <c r="D14" s="103">
        <v>84932</v>
      </c>
      <c r="E14" s="105"/>
      <c r="F14" s="104"/>
      <c r="G14" s="109"/>
      <c r="W14" s="102" t="s">
        <v>22</v>
      </c>
      <c r="Y14" s="127"/>
    </row>
    <row r="15" spans="1:28" ht="22.5" x14ac:dyDescent="0.65">
      <c r="A15" s="110" t="s">
        <v>114</v>
      </c>
      <c r="B15" s="104"/>
      <c r="C15" s="104"/>
      <c r="D15" s="105"/>
      <c r="E15" s="106" t="s">
        <v>115</v>
      </c>
      <c r="F15" s="104"/>
      <c r="G15" s="109"/>
      <c r="W15" s="102" t="s">
        <v>125</v>
      </c>
      <c r="X15" s="121">
        <v>5500000</v>
      </c>
      <c r="Y15" s="127"/>
    </row>
    <row r="16" spans="1:28" ht="23.25" thickBot="1" x14ac:dyDescent="0.7">
      <c r="A16" s="110"/>
      <c r="B16" s="104"/>
      <c r="C16" s="104"/>
      <c r="D16" s="104"/>
      <c r="E16" s="107" t="s">
        <v>116</v>
      </c>
      <c r="F16" s="104"/>
      <c r="G16" s="109"/>
      <c r="W16" s="102" t="s">
        <v>126</v>
      </c>
      <c r="X16" s="124" t="s">
        <v>127</v>
      </c>
      <c r="Y16" s="127"/>
    </row>
    <row r="17" spans="1:25" ht="24" thickTop="1" thickBot="1" x14ac:dyDescent="0.65">
      <c r="A17" s="111"/>
      <c r="B17" s="112"/>
      <c r="C17" s="112"/>
      <c r="D17" s="112"/>
      <c r="E17" s="112"/>
      <c r="F17" s="112"/>
      <c r="G17" s="113"/>
      <c r="W17" s="102"/>
    </row>
    <row r="18" spans="1:25" ht="22.5" x14ac:dyDescent="0.6">
      <c r="W18" s="102"/>
    </row>
    <row r="19" spans="1:25" ht="22.5" x14ac:dyDescent="0.6">
      <c r="S19" s="123"/>
      <c r="W19" s="102"/>
    </row>
    <row r="20" spans="1:25" ht="22.5" x14ac:dyDescent="0.6">
      <c r="W20" s="102"/>
    </row>
    <row r="27" spans="1:25" x14ac:dyDescent="0.6">
      <c r="Y27" s="116"/>
    </row>
  </sheetData>
  <mergeCells count="18">
    <mergeCell ref="W1:AB1"/>
    <mergeCell ref="W2:AB2"/>
    <mergeCell ref="W3:AB3"/>
    <mergeCell ref="L8:N8"/>
    <mergeCell ref="P5:Q5"/>
    <mergeCell ref="P4:Q4"/>
    <mergeCell ref="P8:Q8"/>
    <mergeCell ref="P7:Q7"/>
    <mergeCell ref="L4:N4"/>
    <mergeCell ref="L5:N5"/>
    <mergeCell ref="L6:N6"/>
    <mergeCell ref="L7:N7"/>
    <mergeCell ref="A1:F1"/>
    <mergeCell ref="A2:F2"/>
    <mergeCell ref="A3:F3"/>
    <mergeCell ref="L1:Q1"/>
    <mergeCell ref="L2:Q2"/>
    <mergeCell ref="L3:Q3"/>
  </mergeCells>
  <pageMargins left="0.7" right="0.7" top="0.75" bottom="0.75" header="0.3" footer="0.3"/>
  <pageSetup paperSize="9" orientation="portrait" verticalDpi="0" r:id="rId1"/>
  <ignoredErrors>
    <ignoredError sqref="E15:E16 P7 X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سند 1</vt:lpstr>
      <vt:lpstr>سند حسابداری</vt:lpstr>
      <vt:lpstr>صورت وضعیت مالی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</dc:creator>
  <cp:lastModifiedBy>TOKYO</cp:lastModifiedBy>
  <dcterms:created xsi:type="dcterms:W3CDTF">2023-07-29T11:28:23Z</dcterms:created>
  <dcterms:modified xsi:type="dcterms:W3CDTF">2023-10-17T08:38:01Z</dcterms:modified>
</cp:coreProperties>
</file>